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525" activeTab="0"/>
  </bookViews>
  <sheets>
    <sheet name="HKII 2019-2020" sheetId="1" r:id="rId1"/>
  </sheets>
  <definedNames>
    <definedName name="_xlnm.Print_Area" localSheetId="0">'HKII 2019-2020'!$A$1:$AQ$48</definedName>
  </definedNames>
  <calcPr fullCalcOnLoad="1"/>
</workbook>
</file>

<file path=xl/sharedStrings.xml><?xml version="1.0" encoding="utf-8"?>
<sst xmlns="http://schemas.openxmlformats.org/spreadsheetml/2006/main" count="75" uniqueCount="62">
  <si>
    <t>STT</t>
  </si>
  <si>
    <t>Sĩ số</t>
  </si>
  <si>
    <t>%</t>
  </si>
  <si>
    <t>KHÁ</t>
  </si>
  <si>
    <t>TB</t>
  </si>
  <si>
    <t>Cộng hệ đào tạo</t>
  </si>
  <si>
    <t>I</t>
  </si>
  <si>
    <t>II</t>
  </si>
  <si>
    <t>III</t>
  </si>
  <si>
    <t>IV</t>
  </si>
  <si>
    <t>VII</t>
  </si>
  <si>
    <t>VIII</t>
  </si>
  <si>
    <t>IX</t>
  </si>
  <si>
    <t xml:space="preserve">  TRƯỜNG ĐẠI HỌC CÔNG NGHIỆP THỰC PHẨM TP.HCM </t>
  </si>
  <si>
    <t xml:space="preserve">    Người lập biểu</t>
  </si>
  <si>
    <t>VI</t>
  </si>
  <si>
    <t>x</t>
  </si>
  <si>
    <t>cd chinh quy</t>
  </si>
  <si>
    <t>dh lien thong</t>
  </si>
  <si>
    <t>dh chinh quy</t>
  </si>
  <si>
    <t>07 Đại học chính quy</t>
  </si>
  <si>
    <t>Tổng toàn khoa</t>
  </si>
  <si>
    <t>Lớp</t>
  </si>
  <si>
    <t>Trưởng khoa</t>
  </si>
  <si>
    <t xml:space="preserve">TP.HCM, ngày        tháng      năm </t>
  </si>
  <si>
    <t>Xuất sắc</t>
  </si>
  <si>
    <t>Tốt</t>
  </si>
  <si>
    <t>Yếu</t>
  </si>
  <si>
    <t>Kém</t>
  </si>
  <si>
    <t xml:space="preserve">    PHÒNG CÔNG TÁC SINH VIÊN VÀ THANH TRA GIÁO DỤC</t>
  </si>
  <si>
    <t>THỐNG KÊ PHÂN LOẠI ĐIỂM RÈN LUYỆN KHOA CÔNG NGHỆ CƠ KHÍ</t>
  </si>
  <si>
    <t>HỌC KỲ 2 NĂM HỌC 2019-2020</t>
  </si>
  <si>
    <t>08 Đại học chính quy</t>
  </si>
  <si>
    <t>09 Đại học chính quy</t>
  </si>
  <si>
    <t>10 Đại học chính quy</t>
  </si>
  <si>
    <t>18 Cao đẳng chính quy</t>
  </si>
  <si>
    <t>19 Cao đẳng chính quy</t>
  </si>
  <si>
    <t>17 Cao đẳng chính quy</t>
  </si>
  <si>
    <t xml:space="preserve">08 Đại học liên thông </t>
  </si>
  <si>
    <t>07DHCK1</t>
  </si>
  <si>
    <t>07DHCK2</t>
  </si>
  <si>
    <t>07DHCK3</t>
  </si>
  <si>
    <t>07DHCK4</t>
  </si>
  <si>
    <t>07DHCDT1</t>
  </si>
  <si>
    <t>07DHCDT2</t>
  </si>
  <si>
    <t>07DHCDT3</t>
  </si>
  <si>
    <t>08DHCK1</t>
  </si>
  <si>
    <t>08DHCK2</t>
  </si>
  <si>
    <t>08DHCK3</t>
  </si>
  <si>
    <t>08DHCDT1</t>
  </si>
  <si>
    <t>08DHCDT2</t>
  </si>
  <si>
    <t>09DHCK1</t>
  </si>
  <si>
    <t>09DHCK2</t>
  </si>
  <si>
    <t>09DHCDT1</t>
  </si>
  <si>
    <t>09DHCDT2</t>
  </si>
  <si>
    <t>10DHCK</t>
  </si>
  <si>
    <t>10DHCDT1</t>
  </si>
  <si>
    <t>10DHCDT2</t>
  </si>
  <si>
    <t>08DHLCK_CT</t>
  </si>
  <si>
    <t>17CDCK</t>
  </si>
  <si>
    <t>18CDCK</t>
  </si>
  <si>
    <t>19CDCK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</si>
</sst>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&quot;$&quot;#,##0.00"/>
    <numFmt numFmtId="17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9" fillId="25" borderId="4" applyNumberFormat="0" applyAlignment="0" applyProtection="0"/>
    <xf numFmtId="0" fontId="30" fillId="26" borderId="5" applyNumberFormat="0" applyAlignment="0" applyProtection="0"/>
    <xf numFmtId="0" fontId="1" fillId="27" borderId="6" applyNumberFormat="0" applyFont="0" applyAlignment="0" applyProtection="0"/>
    <xf numFmtId="0" fontId="31" fillId="28" borderId="7" applyNumberFormat="0" applyAlignment="0" applyProtection="0"/>
    <xf numFmtId="0" fontId="32" fillId="0" borderId="8" applyNumberFormat="0" applyFill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5" borderId="5" applyNumberFormat="0" applyAlignment="0" applyProtection="0"/>
    <xf numFmtId="0" fontId="35" fillId="0" borderId="9" applyNumberFormat="0" applyFill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  <xf numFmtId="0" fontId="42" fillId="32" borderId="0" xfId="0" applyFont="1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vertical="center"/>
    </xf>
    <xf numFmtId="2" fontId="42" fillId="0" borderId="11" xfId="0" applyNumberFormat="1" applyFont="1" applyBorder="1" applyAlignment="1">
      <alignment horizontal="center"/>
    </xf>
    <xf numFmtId="175" fontId="2" fillId="0" borderId="11" xfId="0" applyNumberFormat="1" applyFont="1" applyBorder="1" applyAlignment="1">
      <alignment horizontal="center"/>
    </xf>
    <xf numFmtId="0" fontId="35" fillId="0" borderId="0" xfId="0" applyFont="1" applyAlignment="1">
      <alignment/>
    </xf>
    <xf numFmtId="2" fontId="35" fillId="0" borderId="0" xfId="0" applyNumberFormat="1" applyFont="1" applyAlignment="1">
      <alignment/>
    </xf>
    <xf numFmtId="0" fontId="35" fillId="32" borderId="0" xfId="0" applyFont="1" applyFill="1" applyAlignment="1">
      <alignment/>
    </xf>
    <xf numFmtId="0" fontId="35" fillId="0" borderId="0" xfId="0" applyFont="1" applyFill="1" applyAlignment="1">
      <alignment/>
    </xf>
    <xf numFmtId="2" fontId="41" fillId="0" borderId="11" xfId="0" applyNumberFormat="1" applyFont="1" applyBorder="1" applyAlignment="1">
      <alignment horizontal="center" vertical="center"/>
    </xf>
    <xf numFmtId="175" fontId="3" fillId="0" borderId="11" xfId="0" applyNumberFormat="1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2" fontId="35" fillId="0" borderId="0" xfId="0" applyNumberFormat="1" applyFont="1" applyAlignment="1">
      <alignment vertical="center"/>
    </xf>
    <xf numFmtId="0" fontId="35" fillId="32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4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/>
    </xf>
    <xf numFmtId="0" fontId="43" fillId="32" borderId="0" xfId="0" applyFont="1" applyFill="1" applyAlignment="1">
      <alignment/>
    </xf>
    <xf numFmtId="0" fontId="43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3" fillId="0" borderId="14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Đầu đề 1" xfId="39"/>
    <cellStyle name="Đầu đề 2" xfId="40"/>
    <cellStyle name="Đầu đề 3" xfId="41"/>
    <cellStyle name="Đầu đề 4" xfId="42"/>
    <cellStyle name="Comma" xfId="43"/>
    <cellStyle name="Comma [0]" xfId="44"/>
    <cellStyle name="Đầu ra" xfId="45"/>
    <cellStyle name="Đầu vào" xfId="46"/>
    <cellStyle name="Ghi chú" xfId="47"/>
    <cellStyle name="Kiểm tra Ô" xfId="48"/>
    <cellStyle name="Ô được Nối kết" xfId="49"/>
    <cellStyle name="Percent" xfId="50"/>
    <cellStyle name="Currency" xfId="51"/>
    <cellStyle name="Currency [0]" xfId="52"/>
    <cellStyle name="Tiêu đề" xfId="53"/>
    <cellStyle name="Tính toán" xfId="54"/>
    <cellStyle name="Tổng" xfId="55"/>
    <cellStyle name="Tốt" xfId="56"/>
    <cellStyle name="Trung lập" xfId="57"/>
    <cellStyle name="Văn bản Cảnh báo" xfId="58"/>
    <cellStyle name="Văn bản Giải thích" xfId="59"/>
    <cellStyle name="Xấu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9"/>
  <sheetViews>
    <sheetView tabSelected="1" view="pageBreakPreview" zoomScaleSheetLayoutView="100" zoomScalePageLayoutView="0" workbookViewId="0" topLeftCell="A1">
      <selection activeCell="G46" sqref="G46"/>
    </sheetView>
  </sheetViews>
  <sheetFormatPr defaultColWidth="9.140625" defaultRowHeight="15"/>
  <cols>
    <col min="1" max="1" width="5.140625" style="8" customWidth="1"/>
    <col min="2" max="2" width="22.421875" style="7" bestFit="1" customWidth="1"/>
    <col min="3" max="3" width="10.140625" style="7" customWidth="1"/>
    <col min="4" max="4" width="8.28125" style="7" customWidth="1"/>
    <col min="5" max="5" width="10.140625" style="7" customWidth="1"/>
    <col min="6" max="6" width="5.8515625" style="7" customWidth="1"/>
    <col min="7" max="7" width="9.28125" style="7" customWidth="1"/>
    <col min="8" max="8" width="5.8515625" style="7" customWidth="1"/>
    <col min="9" max="9" width="9.28125" style="7" customWidth="1"/>
    <col min="10" max="10" width="6.421875" style="9" customWidth="1"/>
    <col min="11" max="11" width="8.57421875" style="7" customWidth="1"/>
    <col min="12" max="12" width="7.421875" style="7" customWidth="1"/>
    <col min="13" max="13" width="8.140625" style="7" customWidth="1"/>
    <col min="14" max="14" width="7.28125" style="7" customWidth="1"/>
    <col min="15" max="15" width="9.28125" style="7" customWidth="1"/>
    <col min="16" max="17" width="9.140625" style="0" hidden="1" customWidth="1"/>
    <col min="18" max="18" width="6.421875" style="0" hidden="1" customWidth="1"/>
    <col min="19" max="19" width="6.57421875" style="0" hidden="1" customWidth="1"/>
    <col min="20" max="20" width="5.8515625" style="0" hidden="1" customWidth="1"/>
    <col min="21" max="21" width="6.57421875" style="0" hidden="1" customWidth="1"/>
    <col min="22" max="22" width="5.00390625" style="3" hidden="1" customWidth="1"/>
    <col min="23" max="23" width="5.8515625" style="0" hidden="1" customWidth="1"/>
    <col min="24" max="24" width="3.7109375" style="0" hidden="1" customWidth="1"/>
    <col min="25" max="25" width="4.28125" style="0" hidden="1" customWidth="1"/>
    <col min="26" max="26" width="6.57421875" style="0" hidden="1" customWidth="1"/>
    <col min="27" max="27" width="5.57421875" style="0" hidden="1" customWidth="1"/>
    <col min="28" max="36" width="0" style="0" hidden="1" customWidth="1"/>
    <col min="37" max="37" width="6.28125" style="0" hidden="1" customWidth="1"/>
    <col min="38" max="38" width="6.28125" style="5" hidden="1" customWidth="1"/>
    <col min="39" max="39" width="5.28125" style="5" hidden="1" customWidth="1"/>
    <col min="40" max="40" width="5.140625" style="5" hidden="1" customWidth="1"/>
    <col min="41" max="41" width="3.8515625" style="5" hidden="1" customWidth="1"/>
    <col min="42" max="42" width="4.57421875" style="5" hidden="1" customWidth="1"/>
    <col min="43" max="43" width="4.140625" style="5" hidden="1" customWidth="1"/>
    <col min="44" max="44" width="3.140625" style="5" hidden="1" customWidth="1"/>
    <col min="45" max="45" width="2.8515625" style="5" hidden="1" customWidth="1"/>
    <col min="46" max="49" width="0" style="0" hidden="1" customWidth="1"/>
    <col min="50" max="50" width="8.00390625" style="0" customWidth="1"/>
  </cols>
  <sheetData>
    <row r="1" spans="1:10" ht="18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4.25" customHeight="1">
      <c r="A2" s="61" t="s">
        <v>29</v>
      </c>
      <c r="B2" s="61"/>
      <c r="C2" s="61"/>
      <c r="D2" s="61"/>
      <c r="E2" s="61"/>
      <c r="F2" s="61"/>
      <c r="G2" s="61"/>
      <c r="H2" s="61"/>
      <c r="I2" s="61"/>
      <c r="J2" s="61"/>
    </row>
    <row r="3" ht="15" customHeight="1"/>
    <row r="4" spans="1:51" ht="23.25" customHeight="1">
      <c r="A4" s="10"/>
      <c r="B4" s="65" t="s">
        <v>30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</row>
    <row r="5" spans="1:45" s="1" customFormat="1" ht="18.75">
      <c r="A5" s="8"/>
      <c r="B5" s="8"/>
      <c r="C5" s="11"/>
      <c r="D5" s="62" t="s">
        <v>31</v>
      </c>
      <c r="E5" s="62"/>
      <c r="F5" s="62"/>
      <c r="G5" s="62"/>
      <c r="H5" s="62"/>
      <c r="I5" s="62"/>
      <c r="J5" s="62"/>
      <c r="K5" s="11"/>
      <c r="L5" s="11"/>
      <c r="M5" s="11"/>
      <c r="N5" s="11"/>
      <c r="O5" s="11"/>
      <c r="V5" s="4"/>
      <c r="AL5" s="6"/>
      <c r="AM5" s="6"/>
      <c r="AN5" s="6"/>
      <c r="AO5" s="6"/>
      <c r="AP5" s="6"/>
      <c r="AQ5" s="6"/>
      <c r="AR5" s="6"/>
      <c r="AS5" s="6"/>
    </row>
    <row r="6" spans="1:45" ht="15">
      <c r="A6" s="12" t="s">
        <v>0</v>
      </c>
      <c r="B6" s="13" t="s">
        <v>22</v>
      </c>
      <c r="C6" s="12" t="s">
        <v>1</v>
      </c>
      <c r="D6" s="12" t="s">
        <v>25</v>
      </c>
      <c r="E6" s="14" t="s">
        <v>2</v>
      </c>
      <c r="F6" s="12" t="s">
        <v>26</v>
      </c>
      <c r="G6" s="12" t="s">
        <v>2</v>
      </c>
      <c r="H6" s="12" t="s">
        <v>3</v>
      </c>
      <c r="I6" s="12" t="s">
        <v>2</v>
      </c>
      <c r="J6" s="14" t="s">
        <v>4</v>
      </c>
      <c r="K6" s="12" t="s">
        <v>2</v>
      </c>
      <c r="L6" s="12" t="s">
        <v>27</v>
      </c>
      <c r="M6" s="12" t="s">
        <v>2</v>
      </c>
      <c r="N6" s="12" t="s">
        <v>28</v>
      </c>
      <c r="O6" s="12" t="s">
        <v>2</v>
      </c>
      <c r="AL6"/>
      <c r="AM6"/>
      <c r="AN6"/>
      <c r="AO6"/>
      <c r="AP6"/>
      <c r="AQ6"/>
      <c r="AR6"/>
      <c r="AS6"/>
    </row>
    <row r="7" spans="1:45" ht="24.75" customHeight="1">
      <c r="A7" s="12" t="s">
        <v>6</v>
      </c>
      <c r="B7" s="15" t="s">
        <v>20</v>
      </c>
      <c r="C7" s="63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AL7"/>
      <c r="AM7"/>
      <c r="AN7"/>
      <c r="AO7"/>
      <c r="AP7"/>
      <c r="AQ7"/>
      <c r="AR7"/>
      <c r="AS7"/>
    </row>
    <row r="8" spans="1:46" ht="19.5" customHeight="1">
      <c r="A8" s="18">
        <v>1</v>
      </c>
      <c r="B8" s="19" t="s">
        <v>39</v>
      </c>
      <c r="C8" s="18">
        <v>53</v>
      </c>
      <c r="D8" s="18">
        <v>9</v>
      </c>
      <c r="E8" s="36">
        <f>(D8/C8)*100</f>
        <v>16.9811320754717</v>
      </c>
      <c r="F8" s="18">
        <v>4</v>
      </c>
      <c r="G8" s="37">
        <f>(F8/C8)*100</f>
        <v>7.547169811320755</v>
      </c>
      <c r="H8" s="18">
        <v>40</v>
      </c>
      <c r="I8" s="37">
        <f>(H8/C8)*100</f>
        <v>75.47169811320755</v>
      </c>
      <c r="J8" s="22">
        <v>0</v>
      </c>
      <c r="K8" s="37">
        <f>(J8/C8)*100</f>
        <v>0</v>
      </c>
      <c r="L8" s="18">
        <v>0</v>
      </c>
      <c r="M8" s="37">
        <f>(L8/E8)*100</f>
        <v>0</v>
      </c>
      <c r="N8" s="18">
        <v>0</v>
      </c>
      <c r="O8" s="37">
        <f>(N8/C8)*100</f>
        <v>0</v>
      </c>
      <c r="P8" t="e">
        <f>D8+F8+H8+#REF!+J8+L8+N8+#REF!</f>
        <v>#REF!</v>
      </c>
      <c r="Q8" s="2" t="e">
        <f>E8+G8+I8+#REF!+K8+M8+O8+#REF!</f>
        <v>#REF!</v>
      </c>
      <c r="S8">
        <f>(C8+C17+C24+C30)</f>
        <v>225</v>
      </c>
      <c r="T8">
        <f>SUM(D8+D17+D24+D30)</f>
        <v>24</v>
      </c>
      <c r="U8">
        <f>(F8+F17+F24+F30)</f>
        <v>19</v>
      </c>
      <c r="V8" s="3">
        <f>(H8+H17+H24+H30)</f>
        <v>182</v>
      </c>
      <c r="W8" t="e">
        <f>(#REF!+#REF!+#REF!+#REF!)</f>
        <v>#REF!</v>
      </c>
      <c r="X8">
        <f>(J8+J17+J24+J30)</f>
        <v>0</v>
      </c>
      <c r="Y8">
        <f>(L8+L17+L24+L30)</f>
        <v>0</v>
      </c>
      <c r="Z8">
        <f>(N8+N17+N24+N30)</f>
        <v>0</v>
      </c>
      <c r="AA8" t="e">
        <f>(#REF!+#REF!+#REF!+#REF!)</f>
        <v>#REF!</v>
      </c>
      <c r="AK8">
        <f>C8+C17+C24+C30</f>
        <v>225</v>
      </c>
      <c r="AL8" s="5">
        <f>D8+D17+D24+D30</f>
        <v>24</v>
      </c>
      <c r="AM8" s="5">
        <f>F8+F17+F24+F30</f>
        <v>19</v>
      </c>
      <c r="AN8" s="5">
        <f>H8+H17+H24+H30</f>
        <v>182</v>
      </c>
      <c r="AO8" s="5" t="e">
        <f>#REF!+#REF!+#REF!+#REF!</f>
        <v>#REF!</v>
      </c>
      <c r="AP8" s="5">
        <f>J8+J17+J24+J30</f>
        <v>0</v>
      </c>
      <c r="AQ8" s="5">
        <f>L8+L17+L24+L30</f>
        <v>0</v>
      </c>
      <c r="AR8" s="5">
        <f>N8+N17+N24+N30</f>
        <v>0</v>
      </c>
      <c r="AS8" s="5" t="e">
        <f>#REF!+#REF!+#REF!+#REF!</f>
        <v>#REF!</v>
      </c>
      <c r="AT8" t="e">
        <f>P8+P17+P24+P30</f>
        <v>#REF!</v>
      </c>
    </row>
    <row r="9" spans="1:46" ht="19.5" customHeight="1">
      <c r="A9" s="18">
        <v>2</v>
      </c>
      <c r="B9" s="19" t="s">
        <v>40</v>
      </c>
      <c r="C9" s="18">
        <v>53</v>
      </c>
      <c r="D9" s="18">
        <v>8</v>
      </c>
      <c r="E9" s="36">
        <f aca="true" t="shared" si="0" ref="E9:E14">(D9/C9)*100</f>
        <v>15.09433962264151</v>
      </c>
      <c r="F9" s="18">
        <v>2</v>
      </c>
      <c r="G9" s="37">
        <f aca="true" t="shared" si="1" ref="G9:G14">(F9/C9)*100</f>
        <v>3.7735849056603774</v>
      </c>
      <c r="H9" s="18">
        <v>43</v>
      </c>
      <c r="I9" s="37">
        <f aca="true" t="shared" si="2" ref="I9:I14">(H9/C9)*100</f>
        <v>81.13207547169812</v>
      </c>
      <c r="J9" s="22">
        <v>0</v>
      </c>
      <c r="K9" s="37">
        <f aca="true" t="shared" si="3" ref="K9:K14">(J9/C9)*100</f>
        <v>0</v>
      </c>
      <c r="L9" s="18">
        <v>0</v>
      </c>
      <c r="M9" s="37">
        <f aca="true" t="shared" si="4" ref="M9:M14">(L9/C9)*100</f>
        <v>0</v>
      </c>
      <c r="N9" s="18">
        <v>0</v>
      </c>
      <c r="O9" s="37">
        <f aca="true" t="shared" si="5" ref="O9:O14">(N9/C9)*100</f>
        <v>0</v>
      </c>
      <c r="P9" t="e">
        <f>D9+F9+H9+#REF!+J9+L9+N9+#REF!</f>
        <v>#REF!</v>
      </c>
      <c r="Q9" s="2" t="e">
        <f>E9+G9+I9+#REF!+K9+M9+O9+#REF!</f>
        <v>#REF!</v>
      </c>
      <c r="S9">
        <f>(C9+C18+C25+C31)</f>
        <v>193</v>
      </c>
      <c r="T9">
        <f>SUM(D9+D18+D25+D31)</f>
        <v>11</v>
      </c>
      <c r="U9">
        <f>(F9+F18+F25+F31)</f>
        <v>21</v>
      </c>
      <c r="V9" s="3">
        <f>(H9+H18+H25+H31)</f>
        <v>161</v>
      </c>
      <c r="W9" t="e">
        <f>(#REF!+#REF!+#REF!+#REF!)</f>
        <v>#REF!</v>
      </c>
      <c r="X9">
        <f>(J9+J18+J25+J31)</f>
        <v>0</v>
      </c>
      <c r="Y9">
        <f>(L9+L18+L25+L31)</f>
        <v>0</v>
      </c>
      <c r="Z9">
        <f>(N9+N18+N25+N31)</f>
        <v>0</v>
      </c>
      <c r="AA9" t="e">
        <f>(#REF!+#REF!+#REF!+#REF!)</f>
        <v>#REF!</v>
      </c>
      <c r="AK9">
        <f>C9+C18+C25+C31</f>
        <v>193</v>
      </c>
      <c r="AL9" s="5">
        <f>D9+D18+D25+D31</f>
        <v>11</v>
      </c>
      <c r="AM9" s="5">
        <f>F9+F18+F25+F31</f>
        <v>21</v>
      </c>
      <c r="AN9" s="5">
        <f>H9+H18+H25+H31</f>
        <v>161</v>
      </c>
      <c r="AO9" s="5" t="e">
        <f>#REF!+#REF!+#REF!+#REF!</f>
        <v>#REF!</v>
      </c>
      <c r="AP9" s="5">
        <f>J9+J18+J25+J31</f>
        <v>0</v>
      </c>
      <c r="AQ9" s="5">
        <f>L9+L18+L25+L31</f>
        <v>0</v>
      </c>
      <c r="AR9" s="5">
        <f>N9+N18+N25+N31</f>
        <v>0</v>
      </c>
      <c r="AS9" s="5" t="e">
        <f>#REF!+#REF!+#REF!+#REF!</f>
        <v>#REF!</v>
      </c>
      <c r="AT9" t="e">
        <f>P9+P18+P25+P31</f>
        <v>#REF!</v>
      </c>
    </row>
    <row r="10" spans="1:17" ht="19.5" customHeight="1">
      <c r="A10" s="18">
        <v>3</v>
      </c>
      <c r="B10" s="19" t="s">
        <v>41</v>
      </c>
      <c r="C10" s="18">
        <v>51</v>
      </c>
      <c r="D10" s="18">
        <v>0</v>
      </c>
      <c r="E10" s="36">
        <f t="shared" si="0"/>
        <v>0</v>
      </c>
      <c r="F10" s="18">
        <v>1</v>
      </c>
      <c r="G10" s="37">
        <f t="shared" si="1"/>
        <v>1.9607843137254901</v>
      </c>
      <c r="H10" s="18">
        <v>50</v>
      </c>
      <c r="I10" s="37">
        <f t="shared" si="2"/>
        <v>98.0392156862745</v>
      </c>
      <c r="J10" s="22">
        <v>0</v>
      </c>
      <c r="K10" s="37">
        <f t="shared" si="3"/>
        <v>0</v>
      </c>
      <c r="L10" s="18">
        <v>0</v>
      </c>
      <c r="M10" s="37">
        <f t="shared" si="4"/>
        <v>0</v>
      </c>
      <c r="N10" s="18">
        <v>0</v>
      </c>
      <c r="O10" s="37">
        <f t="shared" si="5"/>
        <v>0</v>
      </c>
      <c r="Q10" s="2"/>
    </row>
    <row r="11" spans="1:17" ht="19.5" customHeight="1">
      <c r="A11" s="18">
        <v>4</v>
      </c>
      <c r="B11" s="19" t="s">
        <v>42</v>
      </c>
      <c r="C11" s="18">
        <v>61</v>
      </c>
      <c r="D11" s="18">
        <v>11</v>
      </c>
      <c r="E11" s="36">
        <f t="shared" si="0"/>
        <v>18.0327868852459</v>
      </c>
      <c r="F11" s="18">
        <v>2</v>
      </c>
      <c r="G11" s="37">
        <f t="shared" si="1"/>
        <v>3.278688524590164</v>
      </c>
      <c r="H11" s="18">
        <v>48</v>
      </c>
      <c r="I11" s="37">
        <f t="shared" si="2"/>
        <v>78.68852459016394</v>
      </c>
      <c r="J11" s="22">
        <v>0</v>
      </c>
      <c r="K11" s="37">
        <f t="shared" si="3"/>
        <v>0</v>
      </c>
      <c r="L11" s="18">
        <v>0</v>
      </c>
      <c r="M11" s="37">
        <f t="shared" si="4"/>
        <v>0</v>
      </c>
      <c r="N11" s="18">
        <v>0</v>
      </c>
      <c r="O11" s="37">
        <f t="shared" si="5"/>
        <v>0</v>
      </c>
      <c r="Q11" s="2"/>
    </row>
    <row r="12" spans="1:17" ht="19.5" customHeight="1">
      <c r="A12" s="18">
        <v>5</v>
      </c>
      <c r="B12" s="19" t="s">
        <v>43</v>
      </c>
      <c r="C12" s="18">
        <v>44</v>
      </c>
      <c r="D12" s="18">
        <v>13</v>
      </c>
      <c r="E12" s="36">
        <f t="shared" si="0"/>
        <v>29.545454545454547</v>
      </c>
      <c r="F12" s="18">
        <v>1</v>
      </c>
      <c r="G12" s="37">
        <f t="shared" si="1"/>
        <v>2.272727272727273</v>
      </c>
      <c r="H12" s="18">
        <v>30</v>
      </c>
      <c r="I12" s="37">
        <f t="shared" si="2"/>
        <v>68.18181818181817</v>
      </c>
      <c r="J12" s="22">
        <v>0</v>
      </c>
      <c r="K12" s="37">
        <f t="shared" si="3"/>
        <v>0</v>
      </c>
      <c r="L12" s="18">
        <v>0</v>
      </c>
      <c r="M12" s="37">
        <f t="shared" si="4"/>
        <v>0</v>
      </c>
      <c r="N12" s="18">
        <v>0</v>
      </c>
      <c r="O12" s="37">
        <f t="shared" si="5"/>
        <v>0</v>
      </c>
      <c r="Q12" s="2"/>
    </row>
    <row r="13" spans="1:17" ht="19.5" customHeight="1">
      <c r="A13" s="18">
        <v>6</v>
      </c>
      <c r="B13" s="19" t="s">
        <v>44</v>
      </c>
      <c r="C13" s="18">
        <v>40</v>
      </c>
      <c r="D13" s="18">
        <v>0</v>
      </c>
      <c r="E13" s="36">
        <f t="shared" si="0"/>
        <v>0</v>
      </c>
      <c r="F13" s="18">
        <v>2</v>
      </c>
      <c r="G13" s="37">
        <f t="shared" si="1"/>
        <v>5</v>
      </c>
      <c r="H13" s="18">
        <v>38</v>
      </c>
      <c r="I13" s="37">
        <f t="shared" si="2"/>
        <v>95</v>
      </c>
      <c r="J13" s="22">
        <v>0</v>
      </c>
      <c r="K13" s="37">
        <f t="shared" si="3"/>
        <v>0</v>
      </c>
      <c r="L13" s="18">
        <v>0</v>
      </c>
      <c r="M13" s="37">
        <f t="shared" si="4"/>
        <v>0</v>
      </c>
      <c r="N13" s="18">
        <v>0</v>
      </c>
      <c r="O13" s="37">
        <f t="shared" si="5"/>
        <v>0</v>
      </c>
      <c r="Q13" s="2"/>
    </row>
    <row r="14" spans="1:17" ht="19.5" customHeight="1">
      <c r="A14" s="18">
        <v>7</v>
      </c>
      <c r="B14" s="19" t="s">
        <v>45</v>
      </c>
      <c r="C14" s="18">
        <v>43</v>
      </c>
      <c r="D14" s="18">
        <v>4</v>
      </c>
      <c r="E14" s="36">
        <f t="shared" si="0"/>
        <v>9.30232558139535</v>
      </c>
      <c r="F14" s="18">
        <v>6</v>
      </c>
      <c r="G14" s="37">
        <f t="shared" si="1"/>
        <v>13.953488372093023</v>
      </c>
      <c r="H14" s="18">
        <v>33</v>
      </c>
      <c r="I14" s="37">
        <f t="shared" si="2"/>
        <v>76.74418604651163</v>
      </c>
      <c r="J14" s="22">
        <v>0</v>
      </c>
      <c r="K14" s="37">
        <f t="shared" si="3"/>
        <v>0</v>
      </c>
      <c r="L14" s="18">
        <v>0</v>
      </c>
      <c r="M14" s="37">
        <f t="shared" si="4"/>
        <v>0</v>
      </c>
      <c r="N14" s="18">
        <v>0</v>
      </c>
      <c r="O14" s="37">
        <f t="shared" si="5"/>
        <v>0</v>
      </c>
      <c r="Q14" s="2"/>
    </row>
    <row r="15" spans="1:51" s="44" customFormat="1" ht="19.5" customHeight="1">
      <c r="A15" s="12"/>
      <c r="B15" s="23" t="s">
        <v>5</v>
      </c>
      <c r="C15" s="12">
        <f>SUM(C8:C14)</f>
        <v>345</v>
      </c>
      <c r="D15" s="12">
        <f aca="true" t="shared" si="6" ref="D15:N15">SUM(D8:D14)</f>
        <v>45</v>
      </c>
      <c r="E15" s="42">
        <f>(D15/C15)*100</f>
        <v>13.043478260869565</v>
      </c>
      <c r="F15" s="12">
        <f t="shared" si="6"/>
        <v>18</v>
      </c>
      <c r="G15" s="43">
        <f>(F15/C15)*100</f>
        <v>5.217391304347826</v>
      </c>
      <c r="H15" s="12">
        <f t="shared" si="6"/>
        <v>282</v>
      </c>
      <c r="I15" s="43">
        <f>(H15/C15)*100</f>
        <v>81.73913043478261</v>
      </c>
      <c r="J15" s="12">
        <f t="shared" si="6"/>
        <v>0</v>
      </c>
      <c r="K15" s="43">
        <f>(J15/C15)*100</f>
        <v>0</v>
      </c>
      <c r="L15" s="12">
        <f t="shared" si="6"/>
        <v>0</v>
      </c>
      <c r="M15" s="43">
        <f>(L15/C15)*100</f>
        <v>0</v>
      </c>
      <c r="N15" s="12">
        <f t="shared" si="6"/>
        <v>0</v>
      </c>
      <c r="O15" s="43">
        <f>(N15/C15)*100</f>
        <v>0</v>
      </c>
      <c r="P15" s="44" t="e">
        <f>SUM(P8:P9)</f>
        <v>#REF!</v>
      </c>
      <c r="Q15" s="45" t="e">
        <f>SUM(E15+G15+I15+#REF!+K15+M15+O15+#REF!)</f>
        <v>#REF!</v>
      </c>
      <c r="R15" s="44" t="s">
        <v>16</v>
      </c>
      <c r="S15" s="44">
        <f>(C15+C22+C28+C33)</f>
        <v>1003</v>
      </c>
      <c r="T15" s="44">
        <f>SUM(D15+D22+D28+D33)</f>
        <v>88</v>
      </c>
      <c r="U15" s="44">
        <f>(F15+F22+F28+F33)</f>
        <v>100</v>
      </c>
      <c r="V15" s="46">
        <f>(H15+H22+H28+H33)</f>
        <v>813</v>
      </c>
      <c r="W15" s="44" t="e">
        <f>(#REF!+#REF!+#REF!+#REF!)</f>
        <v>#REF!</v>
      </c>
      <c r="X15" s="44">
        <f>(J15+J22+J28+J33)</f>
        <v>2</v>
      </c>
      <c r="Y15" s="44">
        <f>(L15+L22+L28+L33)</f>
        <v>0</v>
      </c>
      <c r="Z15" s="44">
        <f>(N15+N22+N28+N33)</f>
        <v>0</v>
      </c>
      <c r="AA15" s="44" t="e">
        <f>(#REF!+#REF!+#REF!+#REF!)</f>
        <v>#REF!</v>
      </c>
      <c r="AK15" s="44">
        <f aca="true" t="shared" si="7" ref="AK15:AT15">SUM(AK8:AK9)</f>
        <v>418</v>
      </c>
      <c r="AL15" s="47">
        <f t="shared" si="7"/>
        <v>35</v>
      </c>
      <c r="AM15" s="47">
        <f t="shared" si="7"/>
        <v>40</v>
      </c>
      <c r="AN15" s="47">
        <f t="shared" si="7"/>
        <v>343</v>
      </c>
      <c r="AO15" s="47" t="e">
        <f t="shared" si="7"/>
        <v>#REF!</v>
      </c>
      <c r="AP15" s="47">
        <f t="shared" si="7"/>
        <v>0</v>
      </c>
      <c r="AQ15" s="47">
        <f t="shared" si="7"/>
        <v>0</v>
      </c>
      <c r="AR15" s="47">
        <f t="shared" si="7"/>
        <v>0</v>
      </c>
      <c r="AS15" s="47" t="e">
        <f t="shared" si="7"/>
        <v>#REF!</v>
      </c>
      <c r="AT15" s="44" t="e">
        <f t="shared" si="7"/>
        <v>#REF!</v>
      </c>
      <c r="AY15" s="45">
        <f>E15+G15+I15+K15+M15+O15</f>
        <v>100</v>
      </c>
    </row>
    <row r="16" spans="1:20" ht="19.5" customHeight="1">
      <c r="A16" s="12" t="s">
        <v>7</v>
      </c>
      <c r="B16" s="23" t="s">
        <v>32</v>
      </c>
      <c r="C16" s="58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T16" t="s">
        <v>19</v>
      </c>
    </row>
    <row r="17" spans="1:17" ht="19.5" customHeight="1">
      <c r="A17" s="18">
        <v>1</v>
      </c>
      <c r="B17" s="24" t="s">
        <v>46</v>
      </c>
      <c r="C17" s="18">
        <v>50</v>
      </c>
      <c r="D17" s="18">
        <v>1</v>
      </c>
      <c r="E17" s="36">
        <f aca="true" t="shared" si="8" ref="E17:E22">(D17/C17)*100</f>
        <v>2</v>
      </c>
      <c r="F17" s="18">
        <v>4</v>
      </c>
      <c r="G17" s="37">
        <f aca="true" t="shared" si="9" ref="G17:G22">(F17/C17)*100</f>
        <v>8</v>
      </c>
      <c r="H17" s="18">
        <v>45</v>
      </c>
      <c r="I17" s="37">
        <f aca="true" t="shared" si="10" ref="I17:I22">(H17/C17)*100</f>
        <v>90</v>
      </c>
      <c r="J17" s="22">
        <v>0</v>
      </c>
      <c r="K17" s="37">
        <f aca="true" t="shared" si="11" ref="K17:K22">(J17/C17)*100</f>
        <v>0</v>
      </c>
      <c r="L17" s="18">
        <v>0</v>
      </c>
      <c r="M17" s="37">
        <f aca="true" t="shared" si="12" ref="M17:M22">(L17/C17)*100</f>
        <v>0</v>
      </c>
      <c r="N17" s="18">
        <v>0</v>
      </c>
      <c r="O17" s="37">
        <f aca="true" t="shared" si="13" ref="O17:O22">(N17/C17)*100</f>
        <v>0</v>
      </c>
      <c r="P17" t="e">
        <f>D17+F17+H17+#REF!+J17+L17+N17+#REF!</f>
        <v>#REF!</v>
      </c>
      <c r="Q17" s="2" t="e">
        <f>E17+G17+I17+#REF!+K17+M17+O17+#REF!</f>
        <v>#REF!</v>
      </c>
    </row>
    <row r="18" spans="1:17" ht="19.5" customHeight="1">
      <c r="A18" s="18">
        <v>2</v>
      </c>
      <c r="B18" s="24" t="s">
        <v>47</v>
      </c>
      <c r="C18" s="18">
        <v>50</v>
      </c>
      <c r="D18" s="18">
        <v>1</v>
      </c>
      <c r="E18" s="36">
        <f t="shared" si="8"/>
        <v>2</v>
      </c>
      <c r="F18" s="18">
        <v>2</v>
      </c>
      <c r="G18" s="37">
        <f t="shared" si="9"/>
        <v>4</v>
      </c>
      <c r="H18" s="18">
        <v>47</v>
      </c>
      <c r="I18" s="37">
        <f t="shared" si="10"/>
        <v>94</v>
      </c>
      <c r="J18" s="22">
        <v>0</v>
      </c>
      <c r="K18" s="37">
        <f t="shared" si="11"/>
        <v>0</v>
      </c>
      <c r="L18" s="18">
        <v>0</v>
      </c>
      <c r="M18" s="37">
        <f t="shared" si="12"/>
        <v>0</v>
      </c>
      <c r="N18" s="18">
        <v>0</v>
      </c>
      <c r="O18" s="37">
        <f t="shared" si="13"/>
        <v>0</v>
      </c>
      <c r="P18" t="e">
        <f>D18+F18+H18+#REF!+J18+L18+N18+#REF!</f>
        <v>#REF!</v>
      </c>
      <c r="Q18" s="2" t="e">
        <f>E18+G18+I18+#REF!+K18+M18+O18+#REF!</f>
        <v>#REF!</v>
      </c>
    </row>
    <row r="19" spans="1:17" ht="19.5" customHeight="1">
      <c r="A19" s="18">
        <v>3</v>
      </c>
      <c r="B19" s="24" t="s">
        <v>48</v>
      </c>
      <c r="C19" s="18">
        <v>50</v>
      </c>
      <c r="D19" s="18">
        <v>1</v>
      </c>
      <c r="E19" s="36">
        <f t="shared" si="8"/>
        <v>2</v>
      </c>
      <c r="F19" s="18">
        <v>2</v>
      </c>
      <c r="G19" s="37">
        <f t="shared" si="9"/>
        <v>4</v>
      </c>
      <c r="H19" s="18">
        <v>46</v>
      </c>
      <c r="I19" s="37">
        <f t="shared" si="10"/>
        <v>92</v>
      </c>
      <c r="J19" s="22">
        <v>1</v>
      </c>
      <c r="K19" s="37">
        <f t="shared" si="11"/>
        <v>2</v>
      </c>
      <c r="L19" s="18">
        <v>0</v>
      </c>
      <c r="M19" s="37">
        <f t="shared" si="12"/>
        <v>0</v>
      </c>
      <c r="N19" s="18">
        <v>0</v>
      </c>
      <c r="O19" s="37">
        <f t="shared" si="13"/>
        <v>0</v>
      </c>
      <c r="Q19" s="2"/>
    </row>
    <row r="20" spans="1:17" ht="19.5" customHeight="1">
      <c r="A20" s="18">
        <v>4</v>
      </c>
      <c r="B20" s="24" t="s">
        <v>49</v>
      </c>
      <c r="C20" s="18">
        <v>71</v>
      </c>
      <c r="D20" s="18">
        <v>0</v>
      </c>
      <c r="E20" s="36">
        <f t="shared" si="8"/>
        <v>0</v>
      </c>
      <c r="F20" s="18">
        <v>1</v>
      </c>
      <c r="G20" s="37">
        <f t="shared" si="9"/>
        <v>1.4084507042253522</v>
      </c>
      <c r="H20" s="18">
        <v>70</v>
      </c>
      <c r="I20" s="37">
        <f t="shared" si="10"/>
        <v>98.59154929577466</v>
      </c>
      <c r="J20" s="22">
        <v>0</v>
      </c>
      <c r="K20" s="37">
        <f t="shared" si="11"/>
        <v>0</v>
      </c>
      <c r="L20" s="18">
        <v>0</v>
      </c>
      <c r="M20" s="37">
        <f t="shared" si="12"/>
        <v>0</v>
      </c>
      <c r="N20" s="18">
        <v>0</v>
      </c>
      <c r="O20" s="37">
        <f t="shared" si="13"/>
        <v>0</v>
      </c>
      <c r="Q20" s="2"/>
    </row>
    <row r="21" spans="1:17" ht="19.5" customHeight="1">
      <c r="A21" s="18">
        <v>5</v>
      </c>
      <c r="B21" s="24" t="s">
        <v>50</v>
      </c>
      <c r="C21" s="18">
        <v>67</v>
      </c>
      <c r="D21" s="18">
        <v>0</v>
      </c>
      <c r="E21" s="36">
        <f t="shared" si="8"/>
        <v>0</v>
      </c>
      <c r="F21" s="18">
        <v>3</v>
      </c>
      <c r="G21" s="37">
        <f t="shared" si="9"/>
        <v>4.477611940298507</v>
      </c>
      <c r="H21" s="18">
        <v>63</v>
      </c>
      <c r="I21" s="37">
        <f t="shared" si="10"/>
        <v>94.02985074626866</v>
      </c>
      <c r="J21" s="22">
        <v>1</v>
      </c>
      <c r="K21" s="37">
        <f t="shared" si="11"/>
        <v>1.4925373134328357</v>
      </c>
      <c r="L21" s="18">
        <v>0</v>
      </c>
      <c r="M21" s="37">
        <f t="shared" si="12"/>
        <v>0</v>
      </c>
      <c r="N21" s="18">
        <v>0</v>
      </c>
      <c r="O21" s="37">
        <f t="shared" si="13"/>
        <v>0</v>
      </c>
      <c r="Q21" s="2"/>
    </row>
    <row r="22" spans="1:51" s="38" customFormat="1" ht="19.5" customHeight="1">
      <c r="A22" s="12"/>
      <c r="B22" s="23" t="s">
        <v>5</v>
      </c>
      <c r="C22" s="12">
        <f>SUM(C17:C21)</f>
        <v>288</v>
      </c>
      <c r="D22" s="12">
        <f aca="true" t="shared" si="14" ref="D22:N22">SUM(D17:D21)</f>
        <v>3</v>
      </c>
      <c r="E22" s="42">
        <f t="shared" si="8"/>
        <v>1.0416666666666665</v>
      </c>
      <c r="F22" s="12">
        <f t="shared" si="14"/>
        <v>12</v>
      </c>
      <c r="G22" s="43">
        <f t="shared" si="9"/>
        <v>4.166666666666666</v>
      </c>
      <c r="H22" s="12">
        <f t="shared" si="14"/>
        <v>271</v>
      </c>
      <c r="I22" s="43">
        <f t="shared" si="10"/>
        <v>94.09722222222221</v>
      </c>
      <c r="J22" s="12">
        <f t="shared" si="14"/>
        <v>2</v>
      </c>
      <c r="K22" s="43">
        <f t="shared" si="11"/>
        <v>0.6944444444444444</v>
      </c>
      <c r="L22" s="12">
        <f t="shared" si="14"/>
        <v>0</v>
      </c>
      <c r="M22" s="43">
        <f t="shared" si="12"/>
        <v>0</v>
      </c>
      <c r="N22" s="12">
        <f t="shared" si="14"/>
        <v>0</v>
      </c>
      <c r="O22" s="43">
        <f t="shared" si="13"/>
        <v>0</v>
      </c>
      <c r="P22" s="38" t="e">
        <f>SUM(P17:P18)</f>
        <v>#REF!</v>
      </c>
      <c r="Q22" s="39" t="e">
        <f>E22+G22+I22+#REF!+K22+M22+O22+#REF!</f>
        <v>#REF!</v>
      </c>
      <c r="V22" s="40"/>
      <c r="AL22" s="41"/>
      <c r="AM22" s="41"/>
      <c r="AN22" s="41"/>
      <c r="AO22" s="41"/>
      <c r="AP22" s="41"/>
      <c r="AQ22" s="41"/>
      <c r="AR22" s="41"/>
      <c r="AS22" s="41"/>
      <c r="AY22" s="39">
        <f>E22+G22+I22+K22+M22+O22</f>
        <v>99.99999999999999</v>
      </c>
    </row>
    <row r="23" spans="1:15" ht="19.5" customHeight="1">
      <c r="A23" s="12" t="s">
        <v>8</v>
      </c>
      <c r="B23" s="15" t="s">
        <v>33</v>
      </c>
      <c r="C23" s="58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</row>
    <row r="24" spans="1:17" ht="19.5" customHeight="1">
      <c r="A24" s="18">
        <v>1</v>
      </c>
      <c r="B24" s="24" t="s">
        <v>51</v>
      </c>
      <c r="C24" s="18">
        <v>52</v>
      </c>
      <c r="D24" s="18">
        <v>3</v>
      </c>
      <c r="E24" s="36">
        <f>(D24/C24)*100</f>
        <v>5.769230769230769</v>
      </c>
      <c r="F24" s="18">
        <v>1</v>
      </c>
      <c r="G24" s="37">
        <f>(F24/C24)*100</f>
        <v>1.9230769230769231</v>
      </c>
      <c r="H24" s="18">
        <v>48</v>
      </c>
      <c r="I24" s="37">
        <f>(H24/C24)*100</f>
        <v>92.3076923076923</v>
      </c>
      <c r="J24" s="22">
        <v>0</v>
      </c>
      <c r="K24" s="37">
        <f>(J24/C24)*100</f>
        <v>0</v>
      </c>
      <c r="L24" s="18">
        <v>0</v>
      </c>
      <c r="M24" s="37">
        <f>(L24/C24)*100</f>
        <v>0</v>
      </c>
      <c r="N24" s="18">
        <v>0</v>
      </c>
      <c r="O24" s="37">
        <f>(N24/C24)*100</f>
        <v>0</v>
      </c>
      <c r="P24" t="e">
        <f>(D24+F24+H24+#REF!+J24+L24+N24+#REF!)</f>
        <v>#REF!</v>
      </c>
      <c r="Q24" s="2" t="e">
        <f>E24+G24+I24+#REF!+K24+M24+O24+#REF!</f>
        <v>#REF!</v>
      </c>
    </row>
    <row r="25" spans="1:17" ht="19.5" customHeight="1">
      <c r="A25" s="18">
        <v>2</v>
      </c>
      <c r="B25" s="24" t="s">
        <v>52</v>
      </c>
      <c r="C25" s="18">
        <v>50</v>
      </c>
      <c r="D25" s="18">
        <v>0</v>
      </c>
      <c r="E25" s="36">
        <f>(D25/C25)*100</f>
        <v>0</v>
      </c>
      <c r="F25" s="18">
        <v>5</v>
      </c>
      <c r="G25" s="37">
        <f>(F25/C25)*100</f>
        <v>10</v>
      </c>
      <c r="H25" s="18">
        <v>45</v>
      </c>
      <c r="I25" s="37">
        <f>(H25/C25)*100</f>
        <v>90</v>
      </c>
      <c r="J25" s="22">
        <v>0</v>
      </c>
      <c r="K25" s="37">
        <f>(J25/C25)*100</f>
        <v>0</v>
      </c>
      <c r="L25" s="18">
        <v>0</v>
      </c>
      <c r="M25" s="37">
        <f>(L25/C25)*100</f>
        <v>0</v>
      </c>
      <c r="N25" s="18">
        <v>0</v>
      </c>
      <c r="O25" s="37">
        <f>(N25/C25)*100</f>
        <v>0</v>
      </c>
      <c r="P25" t="e">
        <f>D25+F25+H25+#REF!+J25+L25+N25+#REF!</f>
        <v>#REF!</v>
      </c>
      <c r="Q25" s="2" t="e">
        <f>E25+G25+I25+#REF!+K25+M25+O25+#REF!</f>
        <v>#REF!</v>
      </c>
    </row>
    <row r="26" spans="1:17" ht="19.5" customHeight="1">
      <c r="A26" s="18">
        <v>3</v>
      </c>
      <c r="B26" s="24" t="s">
        <v>53</v>
      </c>
      <c r="C26" s="18">
        <v>60</v>
      </c>
      <c r="D26" s="18">
        <v>4</v>
      </c>
      <c r="E26" s="36">
        <f>(D26/C26)*100</f>
        <v>6.666666666666667</v>
      </c>
      <c r="F26" s="18">
        <v>17</v>
      </c>
      <c r="G26" s="37">
        <f>(F26/C26)*100</f>
        <v>28.333333333333332</v>
      </c>
      <c r="H26" s="18">
        <v>39</v>
      </c>
      <c r="I26" s="37">
        <f>(H26/C26)*100</f>
        <v>65</v>
      </c>
      <c r="J26" s="22">
        <v>0</v>
      </c>
      <c r="K26" s="37">
        <f>(J26/C26)*100</f>
        <v>0</v>
      </c>
      <c r="L26" s="18">
        <v>0</v>
      </c>
      <c r="M26" s="37">
        <f>(L26/C26)*100</f>
        <v>0</v>
      </c>
      <c r="N26" s="18">
        <v>0</v>
      </c>
      <c r="O26" s="37">
        <f>(N26/C26)*100</f>
        <v>0</v>
      </c>
      <c r="Q26" s="2"/>
    </row>
    <row r="27" spans="1:17" ht="19.5" customHeight="1">
      <c r="A27" s="18">
        <v>4</v>
      </c>
      <c r="B27" s="24" t="s">
        <v>54</v>
      </c>
      <c r="C27" s="18">
        <v>58</v>
      </c>
      <c r="D27" s="18">
        <v>15</v>
      </c>
      <c r="E27" s="36">
        <f>(D27/C27)*100</f>
        <v>25.862068965517242</v>
      </c>
      <c r="F27" s="18">
        <v>12</v>
      </c>
      <c r="G27" s="37">
        <f>(F27/C27)*100</f>
        <v>20.689655172413794</v>
      </c>
      <c r="H27" s="18">
        <v>31</v>
      </c>
      <c r="I27" s="37">
        <f>(H27/C27)*100</f>
        <v>53.44827586206896</v>
      </c>
      <c r="J27" s="22">
        <v>0</v>
      </c>
      <c r="K27" s="37">
        <f>(J27/C27)*100</f>
        <v>0</v>
      </c>
      <c r="L27" s="18">
        <v>0</v>
      </c>
      <c r="M27" s="37">
        <f>(L27/C27)*100</f>
        <v>0</v>
      </c>
      <c r="N27" s="18">
        <v>0</v>
      </c>
      <c r="O27" s="37">
        <f>(N27/C27)*100</f>
        <v>0</v>
      </c>
      <c r="Q27" s="2"/>
    </row>
    <row r="28" spans="1:51" s="38" customFormat="1" ht="19.5" customHeight="1">
      <c r="A28" s="12"/>
      <c r="B28" s="23" t="s">
        <v>5</v>
      </c>
      <c r="C28" s="12">
        <f>SUM(C24:C27)</f>
        <v>220</v>
      </c>
      <c r="D28" s="12">
        <f aca="true" t="shared" si="15" ref="D28:N28">SUM(D24:D27)</f>
        <v>22</v>
      </c>
      <c r="E28" s="42">
        <f>(D28/C28)*100</f>
        <v>10</v>
      </c>
      <c r="F28" s="12">
        <f t="shared" si="15"/>
        <v>35</v>
      </c>
      <c r="G28" s="43">
        <f>(F28/C28)*100</f>
        <v>15.909090909090908</v>
      </c>
      <c r="H28" s="12">
        <f t="shared" si="15"/>
        <v>163</v>
      </c>
      <c r="I28" s="43">
        <f>(H28/C28)*100</f>
        <v>74.0909090909091</v>
      </c>
      <c r="J28" s="12">
        <f t="shared" si="15"/>
        <v>0</v>
      </c>
      <c r="K28" s="43">
        <f>(J28/C28)*100</f>
        <v>0</v>
      </c>
      <c r="L28" s="12">
        <f t="shared" si="15"/>
        <v>0</v>
      </c>
      <c r="M28" s="43">
        <f>(L28/C28)*100</f>
        <v>0</v>
      </c>
      <c r="N28" s="12">
        <f t="shared" si="15"/>
        <v>0</v>
      </c>
      <c r="O28" s="43">
        <f>(N28/C28)*100</f>
        <v>0</v>
      </c>
      <c r="P28" s="38" t="e">
        <f>SUM(P24:P25)</f>
        <v>#REF!</v>
      </c>
      <c r="Q28" s="39" t="e">
        <f>E28+G28+I28+#REF!+K28+M28+O28+#REF!</f>
        <v>#REF!</v>
      </c>
      <c r="V28" s="40"/>
      <c r="AL28" s="41"/>
      <c r="AM28" s="41"/>
      <c r="AN28" s="41"/>
      <c r="AO28" s="41"/>
      <c r="AP28" s="41"/>
      <c r="AQ28" s="41"/>
      <c r="AR28" s="41"/>
      <c r="AS28" s="41"/>
      <c r="AY28" s="39">
        <f>E28+G28+I28+K28+M28+O28</f>
        <v>100</v>
      </c>
    </row>
    <row r="29" spans="1:17" ht="19.5" customHeight="1">
      <c r="A29" s="12" t="s">
        <v>9</v>
      </c>
      <c r="B29" s="25" t="s">
        <v>34</v>
      </c>
      <c r="C29" s="16"/>
      <c r="D29" s="17"/>
      <c r="E29" s="26"/>
      <c r="F29" s="17"/>
      <c r="G29" s="27"/>
      <c r="H29" s="17"/>
      <c r="I29" s="28"/>
      <c r="J29" s="29"/>
      <c r="K29" s="27"/>
      <c r="L29" s="17"/>
      <c r="M29" s="28"/>
      <c r="N29" s="17"/>
      <c r="O29" s="27"/>
      <c r="Q29" s="2"/>
    </row>
    <row r="30" spans="1:17" ht="19.5" customHeight="1">
      <c r="A30" s="18">
        <v>1</v>
      </c>
      <c r="B30" s="24" t="s">
        <v>55</v>
      </c>
      <c r="C30" s="18">
        <v>70</v>
      </c>
      <c r="D30" s="18">
        <v>11</v>
      </c>
      <c r="E30" s="36">
        <f>(D30/C30)*100</f>
        <v>15.714285714285714</v>
      </c>
      <c r="F30" s="18">
        <v>10</v>
      </c>
      <c r="G30" s="37">
        <f>(F30/C30)*100</f>
        <v>14.285714285714285</v>
      </c>
      <c r="H30" s="18">
        <v>49</v>
      </c>
      <c r="I30" s="37">
        <f>(H30/C30)*100</f>
        <v>70</v>
      </c>
      <c r="J30" s="22">
        <v>0</v>
      </c>
      <c r="K30" s="37">
        <f>(J30/C30)*100</f>
        <v>0</v>
      </c>
      <c r="L30" s="18">
        <v>0</v>
      </c>
      <c r="M30" s="37">
        <f>(L30/E30)*100</f>
        <v>0</v>
      </c>
      <c r="N30" s="18">
        <v>0</v>
      </c>
      <c r="O30" s="37">
        <f>(N30/C30)*100</f>
        <v>0</v>
      </c>
      <c r="P30" t="e">
        <f>D30+F30+H30+#REF!+J30+L30+N30+#REF!</f>
        <v>#REF!</v>
      </c>
      <c r="Q30" s="2" t="e">
        <f>E30+G30+I30+#REF!+K30+M30+O30+#REF!</f>
        <v>#REF!</v>
      </c>
    </row>
    <row r="31" spans="1:17" ht="19.5" customHeight="1">
      <c r="A31" s="18">
        <v>2</v>
      </c>
      <c r="B31" s="24" t="s">
        <v>56</v>
      </c>
      <c r="C31" s="18">
        <v>40</v>
      </c>
      <c r="D31" s="18">
        <v>2</v>
      </c>
      <c r="E31" s="36">
        <f>(D31/C31)*100</f>
        <v>5</v>
      </c>
      <c r="F31" s="18">
        <v>12</v>
      </c>
      <c r="G31" s="37">
        <f>(F31/C31)*100</f>
        <v>30</v>
      </c>
      <c r="H31" s="18">
        <v>26</v>
      </c>
      <c r="I31" s="37">
        <f>(H31/C31)*100</f>
        <v>65</v>
      </c>
      <c r="J31" s="22">
        <v>0</v>
      </c>
      <c r="K31" s="37">
        <f>(J31/C31)*100</f>
        <v>0</v>
      </c>
      <c r="L31" s="18">
        <v>0</v>
      </c>
      <c r="M31" s="37">
        <f>(L31/C31)*100</f>
        <v>0</v>
      </c>
      <c r="N31" s="18">
        <v>0</v>
      </c>
      <c r="O31" s="37">
        <f>(N31/C31)*100</f>
        <v>0</v>
      </c>
      <c r="P31" t="e">
        <f>D31+F31+H31+#REF!+J31+L31+N31+#REF!</f>
        <v>#REF!</v>
      </c>
      <c r="Q31" s="2" t="e">
        <f>E31+G31+I31+#REF!+K31+M31+O31+#REF!</f>
        <v>#REF!</v>
      </c>
    </row>
    <row r="32" spans="1:17" ht="19.5" customHeight="1">
      <c r="A32" s="18">
        <v>3</v>
      </c>
      <c r="B32" s="24" t="s">
        <v>57</v>
      </c>
      <c r="C32" s="18">
        <v>40</v>
      </c>
      <c r="D32" s="18">
        <v>5</v>
      </c>
      <c r="E32" s="36">
        <f>(D32/C32)*100</f>
        <v>12.5</v>
      </c>
      <c r="F32" s="18">
        <v>13</v>
      </c>
      <c r="G32" s="37">
        <f>(F32/C32)*100</f>
        <v>32.5</v>
      </c>
      <c r="H32" s="18">
        <v>22</v>
      </c>
      <c r="I32" s="37">
        <f>(H32/C32)*100</f>
        <v>55.00000000000001</v>
      </c>
      <c r="J32" s="22">
        <v>0</v>
      </c>
      <c r="K32" s="37">
        <f>(J32/C32)*100</f>
        <v>0</v>
      </c>
      <c r="L32" s="18">
        <v>0</v>
      </c>
      <c r="M32" s="37">
        <f>(L32/C32)*100</f>
        <v>0</v>
      </c>
      <c r="N32" s="18">
        <v>0</v>
      </c>
      <c r="O32" s="37">
        <f>(N32/C32)*100</f>
        <v>0</v>
      </c>
      <c r="Q32" s="2"/>
    </row>
    <row r="33" spans="1:51" s="38" customFormat="1" ht="19.5" customHeight="1">
      <c r="A33" s="12"/>
      <c r="B33" s="23" t="s">
        <v>5</v>
      </c>
      <c r="C33" s="12">
        <f>SUM(C30:C32)</f>
        <v>150</v>
      </c>
      <c r="D33" s="12">
        <f aca="true" t="shared" si="16" ref="D33:N33">SUM(D30:D32)</f>
        <v>18</v>
      </c>
      <c r="E33" s="42">
        <f>(D33/C33)*100</f>
        <v>12</v>
      </c>
      <c r="F33" s="12">
        <f t="shared" si="16"/>
        <v>35</v>
      </c>
      <c r="G33" s="43">
        <f>(F33/C33)*100</f>
        <v>23.333333333333332</v>
      </c>
      <c r="H33" s="12">
        <f t="shared" si="16"/>
        <v>97</v>
      </c>
      <c r="I33" s="43">
        <f>(H33/C33)*100</f>
        <v>64.66666666666666</v>
      </c>
      <c r="J33" s="12">
        <f t="shared" si="16"/>
        <v>0</v>
      </c>
      <c r="K33" s="43">
        <f>(J33/C33)*100</f>
        <v>0</v>
      </c>
      <c r="L33" s="12">
        <f t="shared" si="16"/>
        <v>0</v>
      </c>
      <c r="M33" s="43">
        <f>(L33/C33)*100</f>
        <v>0</v>
      </c>
      <c r="N33" s="12">
        <f t="shared" si="16"/>
        <v>0</v>
      </c>
      <c r="O33" s="43">
        <f>(N33/C33)*100</f>
        <v>0</v>
      </c>
      <c r="P33" s="38" t="e">
        <f>SUM(P30:P31)</f>
        <v>#REF!</v>
      </c>
      <c r="Q33" s="39" t="e">
        <f>E33+G33+I33+#REF!+K33+M33+O33+#REF!</f>
        <v>#REF!</v>
      </c>
      <c r="V33" s="40"/>
      <c r="AL33" s="41"/>
      <c r="AM33" s="41"/>
      <c r="AN33" s="41"/>
      <c r="AO33" s="41"/>
      <c r="AP33" s="41"/>
      <c r="AQ33" s="41"/>
      <c r="AR33" s="41"/>
      <c r="AS33" s="41"/>
      <c r="AY33" s="39">
        <f>E33+G33+I33+K33+M33+O33</f>
        <v>99.99999999999999</v>
      </c>
    </row>
    <row r="34" spans="1:46" ht="19.5" customHeight="1">
      <c r="A34" s="12" t="s">
        <v>15</v>
      </c>
      <c r="B34" s="15" t="s">
        <v>38</v>
      </c>
      <c r="C34" s="58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S34" t="e">
        <f>SUM(#REF!)</f>
        <v>#REF!</v>
      </c>
      <c r="T34" t="e">
        <f>SUM(#REF!)</f>
        <v>#REF!</v>
      </c>
      <c r="U34" t="e">
        <f>SUM(#REF!)</f>
        <v>#REF!</v>
      </c>
      <c r="V34" s="3" t="e">
        <f>SUM(#REF!)</f>
        <v>#REF!</v>
      </c>
      <c r="W34" t="e">
        <f>SUM(#REF!)</f>
        <v>#REF!</v>
      </c>
      <c r="X34" t="e">
        <f>SUM(#REF!)</f>
        <v>#REF!</v>
      </c>
      <c r="Y34" t="e">
        <f>SUM(#REF!)</f>
        <v>#REF!</v>
      </c>
      <c r="Z34" t="e">
        <f>SUM(#REF!)</f>
        <v>#REF!</v>
      </c>
      <c r="AA34" t="e">
        <f>SUM(#REF!)</f>
        <v>#REF!</v>
      </c>
      <c r="AK34" t="e">
        <f>#REF!</f>
        <v>#REF!</v>
      </c>
      <c r="AL34" s="5" t="e">
        <f>#REF!</f>
        <v>#REF!</v>
      </c>
      <c r="AM34" s="5" t="e">
        <f>#REF!</f>
        <v>#REF!</v>
      </c>
      <c r="AN34" s="5" t="e">
        <f>#REF!</f>
        <v>#REF!</v>
      </c>
      <c r="AO34" s="5" t="e">
        <f>#REF!</f>
        <v>#REF!</v>
      </c>
      <c r="AP34" s="5" t="e">
        <f>#REF!</f>
        <v>#REF!</v>
      </c>
      <c r="AQ34" s="5" t="e">
        <f>#REF!</f>
        <v>#REF!</v>
      </c>
      <c r="AR34" s="5" t="e">
        <f>#REF!</f>
        <v>#REF!</v>
      </c>
      <c r="AS34" s="5" t="e">
        <f>#REF!</f>
        <v>#REF!</v>
      </c>
      <c r="AT34" t="e">
        <f>#REF!</f>
        <v>#REF!</v>
      </c>
    </row>
    <row r="35" spans="1:46" ht="19.5" customHeight="1">
      <c r="A35" s="18">
        <v>1</v>
      </c>
      <c r="B35" s="24" t="s">
        <v>58</v>
      </c>
      <c r="C35" s="18"/>
      <c r="D35" s="18"/>
      <c r="E35" s="20"/>
      <c r="F35" s="18"/>
      <c r="G35" s="21"/>
      <c r="H35" s="18"/>
      <c r="I35" s="21"/>
      <c r="J35" s="22"/>
      <c r="K35" s="21"/>
      <c r="L35" s="18"/>
      <c r="M35" s="21"/>
      <c r="N35" s="18"/>
      <c r="O35" s="21"/>
      <c r="P35" t="e">
        <f>D35+F35+H35+#REF!+J35+L35+N35+#REF!</f>
        <v>#REF!</v>
      </c>
      <c r="Q35" s="2" t="e">
        <f>E35+G35+I35+#REF!+K35+M35+O35+#REF!</f>
        <v>#REF!</v>
      </c>
      <c r="T35" t="s">
        <v>18</v>
      </c>
      <c r="AK35" t="e">
        <f>#REF!</f>
        <v>#REF!</v>
      </c>
      <c r="AL35" s="5" t="e">
        <f>#REF!</f>
        <v>#REF!</v>
      </c>
      <c r="AM35" s="5" t="e">
        <f>#REF!</f>
        <v>#REF!</v>
      </c>
      <c r="AN35" s="5" t="e">
        <f>#REF!</f>
        <v>#REF!</v>
      </c>
      <c r="AO35" s="5" t="e">
        <f>#REF!</f>
        <v>#REF!</v>
      </c>
      <c r="AP35" s="5" t="e">
        <f>#REF!</f>
        <v>#REF!</v>
      </c>
      <c r="AQ35" s="5" t="e">
        <f>#REF!</f>
        <v>#REF!</v>
      </c>
      <c r="AR35" s="5" t="e">
        <f>#REF!</f>
        <v>#REF!</v>
      </c>
      <c r="AS35" s="5" t="e">
        <f>#REF!</f>
        <v>#REF!</v>
      </c>
      <c r="AT35">
        <v>136</v>
      </c>
    </row>
    <row r="36" spans="1:17" ht="19.5" customHeight="1">
      <c r="A36" s="18"/>
      <c r="B36" s="15" t="s">
        <v>5</v>
      </c>
      <c r="C36" s="18"/>
      <c r="D36" s="18"/>
      <c r="E36" s="42"/>
      <c r="F36" s="18"/>
      <c r="G36" s="43"/>
      <c r="H36" s="18"/>
      <c r="I36" s="43"/>
      <c r="J36" s="18"/>
      <c r="K36" s="43"/>
      <c r="L36" s="18"/>
      <c r="M36" s="43"/>
      <c r="N36" s="18"/>
      <c r="O36" s="43"/>
      <c r="P36" t="e">
        <f>(P35+#REF!+#REF!+#REF!)</f>
        <v>#REF!</v>
      </c>
      <c r="Q36" s="2" t="e">
        <f>E36+G36+I36+#REF!+K36+M36+O36+#REF!</f>
        <v>#REF!</v>
      </c>
    </row>
    <row r="37" spans="1:17" ht="19.5" customHeight="1">
      <c r="A37" s="18" t="s">
        <v>10</v>
      </c>
      <c r="B37" s="15" t="s">
        <v>37</v>
      </c>
      <c r="C37" s="16"/>
      <c r="D37" s="17"/>
      <c r="E37" s="26"/>
      <c r="F37" s="17"/>
      <c r="G37" s="27"/>
      <c r="H37" s="17"/>
      <c r="I37" s="28"/>
      <c r="J37" s="29"/>
      <c r="K37" s="27"/>
      <c r="L37" s="17"/>
      <c r="M37" s="28"/>
      <c r="N37" s="17"/>
      <c r="O37" s="27"/>
      <c r="Q37" s="2"/>
    </row>
    <row r="38" spans="1:46" ht="19.5" customHeight="1">
      <c r="A38" s="18">
        <v>1</v>
      </c>
      <c r="B38" s="24" t="s">
        <v>59</v>
      </c>
      <c r="C38" s="18">
        <v>43</v>
      </c>
      <c r="D38" s="18">
        <v>2</v>
      </c>
      <c r="E38" s="36">
        <f>(D38/C38)*100</f>
        <v>4.651162790697675</v>
      </c>
      <c r="F38" s="18">
        <v>8</v>
      </c>
      <c r="G38" s="37">
        <f>(F38/C38)*100</f>
        <v>18.6046511627907</v>
      </c>
      <c r="H38" s="18">
        <v>33</v>
      </c>
      <c r="I38" s="37">
        <f>(H38/C38)*100</f>
        <v>76.74418604651163</v>
      </c>
      <c r="J38" s="22">
        <v>0</v>
      </c>
      <c r="K38" s="37">
        <f>(J38/C38)*100</f>
        <v>0</v>
      </c>
      <c r="L38" s="18">
        <v>0</v>
      </c>
      <c r="M38" s="37">
        <f>(L38/E38)*100</f>
        <v>0</v>
      </c>
      <c r="N38" s="18">
        <v>0</v>
      </c>
      <c r="O38" s="37">
        <f>(N38/C38)*100</f>
        <v>0</v>
      </c>
      <c r="Q38" s="2"/>
      <c r="AK38" t="e">
        <f>C41+C44+#REF!</f>
        <v>#REF!</v>
      </c>
      <c r="AL38" s="5" t="e">
        <f>D41+D44+#REF!</f>
        <v>#REF!</v>
      </c>
      <c r="AM38" s="5" t="e">
        <f>F41+F44+#REF!</f>
        <v>#REF!</v>
      </c>
      <c r="AN38" s="5" t="e">
        <f>H41+H44+#REF!</f>
        <v>#REF!</v>
      </c>
      <c r="AO38" s="5" t="e">
        <f>#REF!+#REF!+#REF!</f>
        <v>#REF!</v>
      </c>
      <c r="AP38" s="5" t="e">
        <f>J41+J44+#REF!</f>
        <v>#REF!</v>
      </c>
      <c r="AQ38" s="5" t="e">
        <f>L41+L44+#REF!</f>
        <v>#REF!</v>
      </c>
      <c r="AR38" s="5" t="e">
        <f>N41+N44+#REF!</f>
        <v>#REF!</v>
      </c>
      <c r="AS38" s="5" t="e">
        <f>#REF!+#REF!+#REF!</f>
        <v>#REF!</v>
      </c>
      <c r="AT38" t="e">
        <f>P41+P44+#REF!</f>
        <v>#REF!</v>
      </c>
    </row>
    <row r="39" spans="1:51" s="38" customFormat="1" ht="19.5" customHeight="1">
      <c r="A39" s="12"/>
      <c r="B39" s="23" t="s">
        <v>5</v>
      </c>
      <c r="C39" s="12">
        <f>SUM(C38)</f>
        <v>43</v>
      </c>
      <c r="D39" s="12">
        <f aca="true" t="shared" si="17" ref="D39:N39">SUM(D38)</f>
        <v>2</v>
      </c>
      <c r="E39" s="42">
        <f>(D39/C39)*100</f>
        <v>4.651162790697675</v>
      </c>
      <c r="F39" s="12">
        <f t="shared" si="17"/>
        <v>8</v>
      </c>
      <c r="G39" s="43">
        <f>(F39/C39)*100</f>
        <v>18.6046511627907</v>
      </c>
      <c r="H39" s="12">
        <f t="shared" si="17"/>
        <v>33</v>
      </c>
      <c r="I39" s="43">
        <f>(H39/C39)*100</f>
        <v>76.74418604651163</v>
      </c>
      <c r="J39" s="12">
        <f t="shared" si="17"/>
        <v>0</v>
      </c>
      <c r="K39" s="43">
        <f>(J39/C39)*100</f>
        <v>0</v>
      </c>
      <c r="L39" s="12">
        <f t="shared" si="17"/>
        <v>0</v>
      </c>
      <c r="M39" s="43">
        <f>(L39/C39)*100</f>
        <v>0</v>
      </c>
      <c r="N39" s="12">
        <f t="shared" si="17"/>
        <v>0</v>
      </c>
      <c r="O39" s="43">
        <f>(N39/C39)*100</f>
        <v>0</v>
      </c>
      <c r="Q39" s="39"/>
      <c r="V39" s="40"/>
      <c r="AK39" s="38" t="e">
        <f>#REF!+#REF!+#REF!</f>
        <v>#REF!</v>
      </c>
      <c r="AL39" s="41" t="e">
        <f>#REF!+#REF!+#REF!</f>
        <v>#REF!</v>
      </c>
      <c r="AM39" s="41" t="e">
        <f>#REF!+#REF!+#REF!</f>
        <v>#REF!</v>
      </c>
      <c r="AN39" s="41" t="e">
        <f>#REF!+#REF!+#REF!</f>
        <v>#REF!</v>
      </c>
      <c r="AO39" s="41" t="e">
        <f>#REF!+#REF!+#REF!</f>
        <v>#REF!</v>
      </c>
      <c r="AP39" s="41" t="e">
        <f>#REF!+#REF!+#REF!</f>
        <v>#REF!</v>
      </c>
      <c r="AQ39" s="41" t="e">
        <f>#REF!+#REF!+#REF!</f>
        <v>#REF!</v>
      </c>
      <c r="AR39" s="41" t="e">
        <f>#REF!+#REF!+#REF!</f>
        <v>#REF!</v>
      </c>
      <c r="AS39" s="41" t="e">
        <f>#REF!+#REF!+#REF!</f>
        <v>#REF!</v>
      </c>
      <c r="AT39" s="38" t="e">
        <f>#REF!+#REF!+#REF!</f>
        <v>#REF!</v>
      </c>
      <c r="AY39" s="39">
        <f>E39+G39+I39+K39+M39+O39</f>
        <v>100</v>
      </c>
    </row>
    <row r="40" spans="1:46" ht="19.5" customHeight="1">
      <c r="A40" s="14" t="s">
        <v>11</v>
      </c>
      <c r="B40" s="23" t="s">
        <v>35</v>
      </c>
      <c r="C40" s="58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AK40" t="e">
        <f>#REF!+#REF!</f>
        <v>#REF!</v>
      </c>
      <c r="AL40" s="5" t="e">
        <f>#REF!+#REF!</f>
        <v>#REF!</v>
      </c>
      <c r="AM40" s="5" t="e">
        <f>#REF!+#REF!</f>
        <v>#REF!</v>
      </c>
      <c r="AN40" s="5" t="e">
        <f>#REF!+#REF!</f>
        <v>#REF!</v>
      </c>
      <c r="AO40" s="5" t="e">
        <f>#REF!+#REF!</f>
        <v>#REF!</v>
      </c>
      <c r="AP40" s="5" t="e">
        <f>#REF!+#REF!</f>
        <v>#REF!</v>
      </c>
      <c r="AQ40" s="5" t="e">
        <f>#REF!+#REF!</f>
        <v>#REF!</v>
      </c>
      <c r="AR40" s="5" t="e">
        <f>#REF!+#REF!</f>
        <v>#REF!</v>
      </c>
      <c r="AS40" s="5" t="e">
        <f>#REF!+#REF!</f>
        <v>#REF!</v>
      </c>
      <c r="AT40" t="e">
        <f>#REF!+#REF!</f>
        <v>#REF!</v>
      </c>
    </row>
    <row r="41" spans="1:46" ht="19.5" customHeight="1">
      <c r="A41" s="22">
        <v>1</v>
      </c>
      <c r="B41" s="24" t="s">
        <v>60</v>
      </c>
      <c r="C41" s="18">
        <v>75</v>
      </c>
      <c r="D41" s="18">
        <v>1</v>
      </c>
      <c r="E41" s="36">
        <f>(D41/C41)*100</f>
        <v>1.3333333333333335</v>
      </c>
      <c r="F41" s="18">
        <v>4</v>
      </c>
      <c r="G41" s="37">
        <f>(F41/C41)*100</f>
        <v>5.333333333333334</v>
      </c>
      <c r="H41" s="18">
        <v>70</v>
      </c>
      <c r="I41" s="37">
        <f>(H41/C41)*100</f>
        <v>93.33333333333333</v>
      </c>
      <c r="J41" s="22">
        <v>0</v>
      </c>
      <c r="K41" s="37">
        <f>(J41/C41)*100</f>
        <v>0</v>
      </c>
      <c r="L41" s="18">
        <v>0</v>
      </c>
      <c r="M41" s="37">
        <f>(L41/E41)*100</f>
        <v>0</v>
      </c>
      <c r="N41" s="18">
        <v>0</v>
      </c>
      <c r="O41" s="37">
        <f>(N41/G41)*100</f>
        <v>0</v>
      </c>
      <c r="P41" t="e">
        <f>D41+F41+H41+#REF!+J41+L41+N41+#REF!</f>
        <v>#REF!</v>
      </c>
      <c r="Q41" s="2" t="e">
        <f>E41+G41+I41+#REF!+K41+M41+O41+#REF!</f>
        <v>#REF!</v>
      </c>
      <c r="S41" t="e">
        <f>(C41+C44+#REF!)</f>
        <v>#REF!</v>
      </c>
      <c r="T41" t="e">
        <f>(D41+D44+#REF!)</f>
        <v>#REF!</v>
      </c>
      <c r="V41" t="e">
        <f>(F41+F44+#REF!)</f>
        <v>#REF!</v>
      </c>
      <c r="X41" t="e">
        <f>(H41+H44+#REF!)</f>
        <v>#REF!</v>
      </c>
      <c r="Z41" t="e">
        <f>(#REF!+#REF!+#REF!)</f>
        <v>#REF!</v>
      </c>
      <c r="AB41" t="e">
        <f>(J41+J44+#REF!)</f>
        <v>#REF!</v>
      </c>
      <c r="AD41" t="e">
        <f>(L41+L44+#REF!)</f>
        <v>#REF!</v>
      </c>
      <c r="AF41" t="e">
        <f>(N41+N44+#REF!)</f>
        <v>#REF!</v>
      </c>
      <c r="AH41" t="e">
        <f>(#REF!+#REF!+#REF!)</f>
        <v>#REF!</v>
      </c>
      <c r="AK41" t="e">
        <f>#REF!+#REF!+#REF!</f>
        <v>#REF!</v>
      </c>
      <c r="AL41" s="5" t="e">
        <f>#REF!+#REF!+#REF!</f>
        <v>#REF!</v>
      </c>
      <c r="AM41" s="5" t="e">
        <f>#REF!+#REF!+#REF!</f>
        <v>#REF!</v>
      </c>
      <c r="AN41" s="5" t="e">
        <f>#REF!+#REF!+#REF!</f>
        <v>#REF!</v>
      </c>
      <c r="AO41" s="5" t="e">
        <f>#REF!+#REF!+#REF!</f>
        <v>#REF!</v>
      </c>
      <c r="AP41" s="5" t="e">
        <f>#REF!+#REF!+#REF!</f>
        <v>#REF!</v>
      </c>
      <c r="AQ41" s="5" t="e">
        <f>#REF!+#REF!+#REF!</f>
        <v>#REF!</v>
      </c>
      <c r="AR41" s="5" t="e">
        <f>#REF!+#REF!+#REF!</f>
        <v>#REF!</v>
      </c>
      <c r="AS41" s="5" t="e">
        <f>#REF!+#REF!+#REF!</f>
        <v>#REF!</v>
      </c>
      <c r="AT41" t="e">
        <f>#REF!+#REF!+#REF!</f>
        <v>#REF!</v>
      </c>
    </row>
    <row r="42" spans="1:51" s="38" customFormat="1" ht="19.5" customHeight="1">
      <c r="A42" s="12"/>
      <c r="B42" s="23" t="s">
        <v>5</v>
      </c>
      <c r="C42" s="12">
        <f>SUM(C41)</f>
        <v>75</v>
      </c>
      <c r="D42" s="12">
        <f aca="true" t="shared" si="18" ref="D42:N42">SUM(D41)</f>
        <v>1</v>
      </c>
      <c r="E42" s="42">
        <f>(D42/C42)*100</f>
        <v>1.3333333333333335</v>
      </c>
      <c r="F42" s="12">
        <f t="shared" si="18"/>
        <v>4</v>
      </c>
      <c r="G42" s="43">
        <f>(F42/C42)*100</f>
        <v>5.333333333333334</v>
      </c>
      <c r="H42" s="12">
        <f t="shared" si="18"/>
        <v>70</v>
      </c>
      <c r="I42" s="43">
        <f>(H42/C42)*100</f>
        <v>93.33333333333333</v>
      </c>
      <c r="J42" s="12">
        <f t="shared" si="18"/>
        <v>0</v>
      </c>
      <c r="K42" s="43">
        <f>(J42/C42)*100</f>
        <v>0</v>
      </c>
      <c r="L42" s="12">
        <f t="shared" si="18"/>
        <v>0</v>
      </c>
      <c r="M42" s="43">
        <f>(L42/C42)*100</f>
        <v>0</v>
      </c>
      <c r="N42" s="12">
        <f t="shared" si="18"/>
        <v>0</v>
      </c>
      <c r="O42" s="43">
        <f>(N42/C42)*100</f>
        <v>0</v>
      </c>
      <c r="P42" s="38" t="e">
        <f>SUM(P41:P41)</f>
        <v>#REF!</v>
      </c>
      <c r="Q42" s="39" t="e">
        <f>E42+G42+I42+#REF!+K42+M42+O42+#REF!</f>
        <v>#REF!</v>
      </c>
      <c r="R42" s="38" t="s">
        <v>16</v>
      </c>
      <c r="S42" s="38" t="e">
        <f>SUM(S41:S41)</f>
        <v>#REF!</v>
      </c>
      <c r="T42" s="38" t="e">
        <f>SUM(T41:T41)</f>
        <v>#REF!</v>
      </c>
      <c r="V42" s="38" t="e">
        <f>SUM(V41:V41)</f>
        <v>#REF!</v>
      </c>
      <c r="X42" s="38" t="e">
        <f>SUM(X41:X41)</f>
        <v>#REF!</v>
      </c>
      <c r="Z42" s="38" t="e">
        <f>SUM(Z41:Z41)</f>
        <v>#REF!</v>
      </c>
      <c r="AB42" s="38" t="e">
        <f>SUM(AB41:AB41)</f>
        <v>#REF!</v>
      </c>
      <c r="AD42" s="38" t="e">
        <f>SUM(AD41:AD41)</f>
        <v>#REF!</v>
      </c>
      <c r="AF42" s="38" t="e">
        <f>SUM(AF41:AF41)</f>
        <v>#REF!</v>
      </c>
      <c r="AH42" s="38" t="e">
        <f>SUM(AH41:AH41)</f>
        <v>#REF!</v>
      </c>
      <c r="AL42" s="41"/>
      <c r="AM42" s="41"/>
      <c r="AN42" s="41"/>
      <c r="AO42" s="41"/>
      <c r="AP42" s="41"/>
      <c r="AQ42" s="41"/>
      <c r="AR42" s="41"/>
      <c r="AS42" s="41"/>
      <c r="AY42" s="39">
        <f>E42+G42+I42+K42+M42+O42</f>
        <v>100</v>
      </c>
    </row>
    <row r="43" spans="1:20" ht="19.5" customHeight="1">
      <c r="A43" s="14" t="s">
        <v>12</v>
      </c>
      <c r="B43" s="23" t="s">
        <v>36</v>
      </c>
      <c r="C43" s="58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T43" t="s">
        <v>17</v>
      </c>
    </row>
    <row r="44" spans="1:17" ht="19.5" customHeight="1">
      <c r="A44" s="22">
        <v>1</v>
      </c>
      <c r="B44" s="24" t="s">
        <v>61</v>
      </c>
      <c r="C44" s="18">
        <v>50</v>
      </c>
      <c r="D44" s="18">
        <v>2</v>
      </c>
      <c r="E44" s="36">
        <f>(D44/C44)*100</f>
        <v>4</v>
      </c>
      <c r="F44" s="18">
        <v>2</v>
      </c>
      <c r="G44" s="37">
        <f>(F44/C44)*100</f>
        <v>4</v>
      </c>
      <c r="H44" s="18">
        <v>46</v>
      </c>
      <c r="I44" s="37">
        <f>(H44/C44)*100</f>
        <v>92</v>
      </c>
      <c r="J44" s="22">
        <v>0</v>
      </c>
      <c r="K44" s="37">
        <f>(J44/C44)*100</f>
        <v>0</v>
      </c>
      <c r="L44" s="18">
        <v>0</v>
      </c>
      <c r="M44" s="37">
        <f>(L44/E44)*100</f>
        <v>0</v>
      </c>
      <c r="N44" s="18">
        <v>0</v>
      </c>
      <c r="O44" s="21">
        <v>0</v>
      </c>
      <c r="P44" t="e">
        <f>D44+F44+H44+#REF!+J44+L44+N44+#REF!</f>
        <v>#REF!</v>
      </c>
      <c r="Q44" s="2" t="e">
        <f>E44+G44+I44+#REF!+K44+M44+O44+#REF!</f>
        <v>#REF!</v>
      </c>
    </row>
    <row r="45" spans="1:51" s="38" customFormat="1" ht="19.5" customHeight="1">
      <c r="A45" s="12"/>
      <c r="B45" s="23" t="s">
        <v>5</v>
      </c>
      <c r="C45" s="12">
        <f>SUM(C44)</f>
        <v>50</v>
      </c>
      <c r="D45" s="12">
        <f aca="true" t="shared" si="19" ref="D45:N45">SUM(D44)</f>
        <v>2</v>
      </c>
      <c r="E45" s="42">
        <f>(D45/C45)*100</f>
        <v>4</v>
      </c>
      <c r="F45" s="12">
        <f t="shared" si="19"/>
        <v>2</v>
      </c>
      <c r="G45" s="43">
        <f>(F45/C45)*100</f>
        <v>4</v>
      </c>
      <c r="H45" s="12">
        <f t="shared" si="19"/>
        <v>46</v>
      </c>
      <c r="I45" s="43">
        <f>(H45/C45)*100</f>
        <v>92</v>
      </c>
      <c r="J45" s="12">
        <f t="shared" si="19"/>
        <v>0</v>
      </c>
      <c r="K45" s="43">
        <f>(J45/C45)*100</f>
        <v>0</v>
      </c>
      <c r="L45" s="12">
        <f t="shared" si="19"/>
        <v>0</v>
      </c>
      <c r="M45" s="43">
        <f>(L45/C45)*100</f>
        <v>0</v>
      </c>
      <c r="N45" s="12">
        <f t="shared" si="19"/>
        <v>0</v>
      </c>
      <c r="O45" s="43">
        <f>(N45/C45)*100</f>
        <v>0</v>
      </c>
      <c r="P45" s="38" t="e">
        <f>SUM(P44:P44)</f>
        <v>#REF!</v>
      </c>
      <c r="Q45" s="39" t="e">
        <f>SUM(E45+G45+I45+#REF!+K45+M45+O45+#REF!)</f>
        <v>#REF!</v>
      </c>
      <c r="V45" s="40"/>
      <c r="AL45" s="41"/>
      <c r="AM45" s="41"/>
      <c r="AN45" s="41"/>
      <c r="AO45" s="41"/>
      <c r="AP45" s="41"/>
      <c r="AQ45" s="41"/>
      <c r="AR45" s="41"/>
      <c r="AS45" s="41"/>
      <c r="AY45" s="39">
        <f>E45+G45+I45+K45+M45+O45</f>
        <v>100</v>
      </c>
    </row>
    <row r="46" spans="1:53" s="38" customFormat="1" ht="19.5" customHeight="1">
      <c r="A46" s="12"/>
      <c r="B46" s="23" t="s">
        <v>21</v>
      </c>
      <c r="C46" s="12">
        <f>C45+C42+C39+C36+C33+C28+C22+C15</f>
        <v>1171</v>
      </c>
      <c r="D46" s="12">
        <f aca="true" t="shared" si="20" ref="D46:N46">D45+D42+D39+D36+D33+D28+D22+D15</f>
        <v>93</v>
      </c>
      <c r="E46" s="42">
        <f>(D46/C46)*100</f>
        <v>7.941929974380871</v>
      </c>
      <c r="F46" s="12">
        <f t="shared" si="20"/>
        <v>114</v>
      </c>
      <c r="G46" s="43">
        <f>(F46/C46)*100</f>
        <v>9.735269000853972</v>
      </c>
      <c r="H46" s="12">
        <f t="shared" si="20"/>
        <v>962</v>
      </c>
      <c r="I46" s="43">
        <f>(H46/C46)*100</f>
        <v>82.15200683176772</v>
      </c>
      <c r="J46" s="12">
        <f t="shared" si="20"/>
        <v>2</v>
      </c>
      <c r="K46" s="43">
        <f>(J46/C46)*100</f>
        <v>0.1707941929974381</v>
      </c>
      <c r="L46" s="12">
        <f t="shared" si="20"/>
        <v>0</v>
      </c>
      <c r="M46" s="43">
        <f>(L46/C46)*100</f>
        <v>0</v>
      </c>
      <c r="N46" s="12">
        <f t="shared" si="20"/>
        <v>0</v>
      </c>
      <c r="O46" s="43">
        <f>(N46/C46)*100</f>
        <v>0</v>
      </c>
      <c r="P46" s="57" t="e">
        <f>(#REF!+#REF!+#REF!+#REF!+P45+P42+P36+#REF!+P33+P28+P22+P15)</f>
        <v>#REF!</v>
      </c>
      <c r="Q46" s="39" t="e">
        <f>SUM(E46+G46+I46+#REF!+K46+M46+O46+#REF!)</f>
        <v>#REF!</v>
      </c>
      <c r="S46" s="38" t="e">
        <f>SUM(#REF!+#REF!+S42+S34+S15)</f>
        <v>#REF!</v>
      </c>
      <c r="T46" s="38" t="e">
        <f>SUM(#REF!+#REF!+T42+T34+T15)</f>
        <v>#REF!</v>
      </c>
      <c r="U46" s="38" t="e">
        <f>SUM(#REF!+#REF!+U42+U34+U15)</f>
        <v>#REF!</v>
      </c>
      <c r="V46" s="38" t="e">
        <f>SUM(#REF!+#REF!+V42+V34+V15)</f>
        <v>#REF!</v>
      </c>
      <c r="W46" s="38" t="e">
        <f>SUM(#REF!+#REF!+W42+W34+W15)</f>
        <v>#REF!</v>
      </c>
      <c r="X46" s="38" t="e">
        <f>SUM(#REF!+#REF!+X42+X34+X15)</f>
        <v>#REF!</v>
      </c>
      <c r="Y46" s="38" t="e">
        <f>SUM(#REF!+#REF!+Y42+Y34+Y15)</f>
        <v>#REF!</v>
      </c>
      <c r="Z46" s="38" t="e">
        <f>SUM(#REF!+#REF!+Z42+Z34+Z15)</f>
        <v>#REF!</v>
      </c>
      <c r="AA46" s="38" t="e">
        <f>SUM(#REF!+#REF!+AA42+AA34+AA15)</f>
        <v>#REF!</v>
      </c>
      <c r="AL46" s="41"/>
      <c r="AM46" s="41"/>
      <c r="AN46" s="41"/>
      <c r="AO46" s="41"/>
      <c r="AP46" s="41"/>
      <c r="AQ46" s="41"/>
      <c r="AR46" s="41"/>
      <c r="AS46" s="41"/>
      <c r="AY46" s="39">
        <f>E46+G46+I46+K46+M46+O46</f>
        <v>100</v>
      </c>
      <c r="BA46" s="38">
        <f>D46+F46+H46+J46</f>
        <v>1171</v>
      </c>
    </row>
    <row r="47" spans="1:45" s="53" customFormat="1" ht="24.75" customHeight="1">
      <c r="A47" s="48"/>
      <c r="B47" s="49"/>
      <c r="C47" s="49"/>
      <c r="D47" s="49"/>
      <c r="E47" s="49"/>
      <c r="F47" s="49"/>
      <c r="G47" s="49"/>
      <c r="H47" s="49"/>
      <c r="I47" s="49"/>
      <c r="J47" s="50" t="s">
        <v>24</v>
      </c>
      <c r="K47" s="51"/>
      <c r="L47" s="51"/>
      <c r="M47" s="51"/>
      <c r="N47" s="51"/>
      <c r="O47" s="52"/>
      <c r="V47" s="54"/>
      <c r="AL47" s="55"/>
      <c r="AM47" s="55"/>
      <c r="AN47" s="55"/>
      <c r="AO47" s="55"/>
      <c r="AP47" s="55"/>
      <c r="AQ47" s="55"/>
      <c r="AR47" s="55"/>
      <c r="AS47" s="55"/>
    </row>
    <row r="48" spans="1:45" s="53" customFormat="1" ht="19.5" customHeight="1">
      <c r="A48" s="48"/>
      <c r="B48" s="56" t="s">
        <v>23</v>
      </c>
      <c r="C48" s="49"/>
      <c r="D48" s="49"/>
      <c r="E48" s="49"/>
      <c r="F48" s="49"/>
      <c r="G48" s="49"/>
      <c r="H48" s="49"/>
      <c r="I48" s="49"/>
      <c r="J48" s="50"/>
      <c r="K48" s="51" t="s">
        <v>14</v>
      </c>
      <c r="L48" s="51"/>
      <c r="M48" s="51"/>
      <c r="N48" s="51"/>
      <c r="O48" s="52"/>
      <c r="V48" s="54"/>
      <c r="AL48" s="55"/>
      <c r="AM48" s="55"/>
      <c r="AN48" s="55"/>
      <c r="AO48" s="55"/>
      <c r="AP48" s="55"/>
      <c r="AQ48" s="55"/>
      <c r="AR48" s="55"/>
      <c r="AS48" s="55"/>
    </row>
    <row r="49" spans="1:45" s="32" customFormat="1" ht="15">
      <c r="A49" s="30"/>
      <c r="B49" s="31"/>
      <c r="C49" s="31"/>
      <c r="D49" s="31"/>
      <c r="E49" s="31"/>
      <c r="F49" s="31"/>
      <c r="G49" s="31"/>
      <c r="H49" s="31"/>
      <c r="I49" s="31"/>
      <c r="J49" s="35"/>
      <c r="K49" s="31"/>
      <c r="L49" s="31"/>
      <c r="M49" s="31"/>
      <c r="N49" s="31"/>
      <c r="O49" s="31"/>
      <c r="V49" s="33"/>
      <c r="AL49" s="34"/>
      <c r="AM49" s="34"/>
      <c r="AN49" s="34"/>
      <c r="AO49" s="34"/>
      <c r="AP49" s="34"/>
      <c r="AQ49" s="34"/>
      <c r="AR49" s="34"/>
      <c r="AS49" s="34"/>
    </row>
  </sheetData>
  <sheetProtection/>
  <mergeCells count="10">
    <mergeCell ref="C43:O43"/>
    <mergeCell ref="C34:O34"/>
    <mergeCell ref="C40:O40"/>
    <mergeCell ref="A1:J1"/>
    <mergeCell ref="A2:J2"/>
    <mergeCell ref="D5:J5"/>
    <mergeCell ref="C7:O7"/>
    <mergeCell ref="C16:O16"/>
    <mergeCell ref="C23:O23"/>
    <mergeCell ref="B4:AY4"/>
  </mergeCells>
  <printOptions/>
  <pageMargins left="0.1968503937007874" right="0.1968503937007874" top="0.5905511811023623" bottom="0.5905511811023623" header="0.5905511811023623" footer="0.590551181102362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company</dc:creator>
  <cp:keywords/>
  <dc:description/>
  <cp:lastModifiedBy>Windows User</cp:lastModifiedBy>
  <cp:lastPrinted>2020-05-19T07:45:31Z</cp:lastPrinted>
  <dcterms:created xsi:type="dcterms:W3CDTF">2013-11-11T03:17:59Z</dcterms:created>
  <dcterms:modified xsi:type="dcterms:W3CDTF">2021-09-23T02:29:39Z</dcterms:modified>
  <cp:category/>
  <cp:version/>
  <cp:contentType/>
  <cp:contentStatus/>
</cp:coreProperties>
</file>