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HKII 2019-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<sst xmlns="http://schemas.openxmlformats.org/spreadsheetml/2006/main" count="81" uniqueCount="68">
  <si>
    <t>STT</t>
  </si>
  <si>
    <t>Sĩ số</t>
  </si>
  <si>
    <t>%</t>
  </si>
  <si>
    <t>KHÁ</t>
  </si>
  <si>
    <t>TB</t>
  </si>
  <si>
    <t>Cộng hệ đào tạo</t>
  </si>
  <si>
    <t>I</t>
  </si>
  <si>
    <t>II</t>
  </si>
  <si>
    <t>III</t>
  </si>
  <si>
    <t>IV</t>
  </si>
  <si>
    <t>VII</t>
  </si>
  <si>
    <t>VIII</t>
  </si>
  <si>
    <t>IX</t>
  </si>
  <si>
    <t xml:space="preserve">    Người lập biểu</t>
  </si>
  <si>
    <t>VI</t>
  </si>
  <si>
    <t>x</t>
  </si>
  <si>
    <t>cd chinh quy</t>
  </si>
  <si>
    <t>dh lien thong</t>
  </si>
  <si>
    <t>dh chinh quy</t>
  </si>
  <si>
    <t>07 Đại học chính quy</t>
  </si>
  <si>
    <t>Tổng toàn khoa</t>
  </si>
  <si>
    <t>Lớp</t>
  </si>
  <si>
    <t>Trưởng khoa</t>
  </si>
  <si>
    <t>Xuất sắc</t>
  </si>
  <si>
    <t>Tốt</t>
  </si>
  <si>
    <t>Yếu</t>
  </si>
  <si>
    <t>Kém</t>
  </si>
  <si>
    <t>HỌC KỲ ...NĂM HỌC 201...-201…</t>
  </si>
  <si>
    <t>CỘNG HÒA XÃ HỘI CHỦ NGHĨA VIỆT NAM</t>
  </si>
  <si>
    <t>Độc lập - Tự do - Hạnh phúc</t>
  </si>
  <si>
    <t>TRƯỜNG ĐẠI HỌC CÔNG NGHIỆP</t>
  </si>
  <si>
    <t>THỰC PHẨM TP. HỒ CHÍ MINH</t>
  </si>
  <si>
    <t>BỘ CÔNG THƯƠNG</t>
  </si>
  <si>
    <t xml:space="preserve">THỐNG KÊ PHÂN LOẠI ĐIỂM RÈN LUYỆN </t>
  </si>
  <si>
    <t>08 Đại học chính quy</t>
  </si>
  <si>
    <t>09 Đại học chính quy</t>
  </si>
  <si>
    <t>10 Đại học chính quy</t>
  </si>
  <si>
    <t>17 Cao đẳng chính quy</t>
  </si>
  <si>
    <t>18 Cao đẳng chính quy</t>
  </si>
  <si>
    <t>19 Cao đẳng chính quy</t>
  </si>
  <si>
    <t xml:space="preserve">Đại học liên thông </t>
  </si>
  <si>
    <t xml:space="preserve">TP. HCM, ngày        tháng      năm </t>
  </si>
  <si>
    <t>KHOA CÔNG NGHỆ CƠ KHÍ</t>
  </si>
  <si>
    <t>HỌC KỲ II NĂM HỌC 2019 - 2020</t>
  </si>
  <si>
    <t>07DHCK1</t>
  </si>
  <si>
    <t>07DHCK2</t>
  </si>
  <si>
    <t>07DHCK3</t>
  </si>
  <si>
    <t>07DHCK4</t>
  </si>
  <si>
    <t>07DHCDT1</t>
  </si>
  <si>
    <t>07DHCDT2</t>
  </si>
  <si>
    <t>07DHCDT3</t>
  </si>
  <si>
    <t>08DHCK1</t>
  </si>
  <si>
    <t>08DHCK2</t>
  </si>
  <si>
    <t>08DHCK3</t>
  </si>
  <si>
    <t>08DHCDT1</t>
  </si>
  <si>
    <t>08DHCDT2</t>
  </si>
  <si>
    <t>09DHCK1</t>
  </si>
  <si>
    <t>09DHCK2</t>
  </si>
  <si>
    <t>09DHCDT1</t>
  </si>
  <si>
    <t>09DHCDT2</t>
  </si>
  <si>
    <t>10DHCK</t>
  </si>
  <si>
    <t>10DHCDT1</t>
  </si>
  <si>
    <t>10DHCDT2</t>
  </si>
  <si>
    <t>17CDCK</t>
  </si>
  <si>
    <t>18CDCK</t>
  </si>
  <si>
    <t>19CDCK</t>
  </si>
  <si>
    <t>08DHLCK</t>
  </si>
  <si>
    <t>07DHCK_VL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</si>
</sst>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[$-409]dddd\,\ mmmm\ dd\,\ yyyy"/>
    <numFmt numFmtId="175" formatCode="[$-409]h:mm:ss\ AM/PM"/>
    <numFmt numFmtId="176" formatCode="&quot;$&quot;#,##0.00"/>
    <numFmt numFmtId="17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5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3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3"/>
      <color theme="1"/>
      <name val="Calibri"/>
      <family val="2"/>
    </font>
    <font>
      <sz val="11"/>
      <color theme="1"/>
      <name val="Times New Roman"/>
      <family val="1"/>
    </font>
    <font>
      <b/>
      <sz val="13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4"/>
      <color indexed="8"/>
      <name val="Cambria"/>
      <family val="1"/>
    </font>
    <font>
      <b/>
      <sz val="14"/>
      <color indexed="8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5" borderId="4" applyNumberFormat="0" applyAlignment="0" applyProtection="0"/>
    <xf numFmtId="0" fontId="37" fillId="26" borderId="5" applyNumberFormat="0" applyAlignment="0" applyProtection="0"/>
    <xf numFmtId="0" fontId="1" fillId="27" borderId="6" applyNumberFormat="0" applyFont="0" applyAlignment="0" applyProtection="0"/>
    <xf numFmtId="0" fontId="38" fillId="28" borderId="7" applyNumberFormat="0" applyAlignment="0" applyProtection="0"/>
    <xf numFmtId="0" fontId="39" fillId="0" borderId="8" applyNumberForma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5" borderId="5" applyNumberFormat="0" applyAlignment="0" applyProtection="0"/>
    <xf numFmtId="0" fontId="42" fillId="0" borderId="9" applyNumberFormat="0" applyFill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2" fillId="0" borderId="0" xfId="0" applyFont="1" applyAlignment="1">
      <alignment vertical="center"/>
    </xf>
    <xf numFmtId="2" fontId="42" fillId="0" borderId="0" xfId="0" applyNumberFormat="1" applyFont="1" applyAlignment="1">
      <alignment vertical="center"/>
    </xf>
    <xf numFmtId="0" fontId="42" fillId="32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2" fontId="49" fillId="0" borderId="10" xfId="0" applyNumberFormat="1" applyFont="1" applyBorder="1" applyAlignment="1">
      <alignment horizontal="center" vertical="center"/>
    </xf>
    <xf numFmtId="177" fontId="49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2" fontId="49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2" fontId="51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Đầu đề 1" xfId="41"/>
    <cellStyle name="Đầu đề 2" xfId="42"/>
    <cellStyle name="Đầu đề 3" xfId="43"/>
    <cellStyle name="Đầu đề 4" xfId="44"/>
    <cellStyle name="Đầu ra" xfId="45"/>
    <cellStyle name="Đầu vào" xfId="46"/>
    <cellStyle name="Ghi chú" xfId="47"/>
    <cellStyle name="Kiểm tra Ô" xfId="48"/>
    <cellStyle name="Ô được Nối kết" xfId="49"/>
    <cellStyle name="Percent" xfId="50"/>
    <cellStyle name="Currency" xfId="51"/>
    <cellStyle name="Currency [0]" xfId="52"/>
    <cellStyle name="Tiêu đề" xfId="53"/>
    <cellStyle name="Tính toán" xfId="54"/>
    <cellStyle name="Tổng" xfId="55"/>
    <cellStyle name="Tốt" xfId="56"/>
    <cellStyle name="Trung lập" xfId="57"/>
    <cellStyle name="Văn bản Cảnh báo" xfId="58"/>
    <cellStyle name="Văn bản Giải thích" xfId="59"/>
    <cellStyle name="Xấu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2"/>
  <sheetViews>
    <sheetView tabSelected="1" zoomScalePageLayoutView="0" workbookViewId="0" topLeftCell="A41">
      <selection activeCell="J52" sqref="J52:O52"/>
    </sheetView>
  </sheetViews>
  <sheetFormatPr defaultColWidth="9.140625" defaultRowHeight="15"/>
  <cols>
    <col min="1" max="1" width="5.140625" style="1" customWidth="1"/>
    <col min="2" max="2" width="21.421875" style="0" customWidth="1"/>
    <col min="3" max="3" width="7.140625" style="28" customWidth="1"/>
    <col min="4" max="4" width="8.28125" style="29" customWidth="1"/>
    <col min="5" max="6" width="5.8515625" style="29" customWidth="1"/>
    <col min="7" max="7" width="6.8515625" style="28" customWidth="1"/>
    <col min="8" max="8" width="5.8515625" style="29" customWidth="1"/>
    <col min="9" max="9" width="8.140625" style="28" customWidth="1"/>
    <col min="10" max="10" width="6.421875" style="29" customWidth="1"/>
    <col min="11" max="11" width="6.8515625" style="28" customWidth="1"/>
    <col min="12" max="12" width="7.421875" style="28" customWidth="1"/>
    <col min="13" max="13" width="6.8515625" style="28" customWidth="1"/>
    <col min="14" max="14" width="7.28125" style="28" customWidth="1"/>
    <col min="15" max="15" width="9.28125" style="28" customWidth="1"/>
    <col min="16" max="17" width="9.140625" style="0" hidden="1" customWidth="1"/>
    <col min="18" max="18" width="6.421875" style="0" hidden="1" customWidth="1"/>
    <col min="19" max="19" width="6.57421875" style="0" hidden="1" customWidth="1"/>
    <col min="20" max="20" width="5.8515625" style="0" hidden="1" customWidth="1"/>
    <col min="21" max="21" width="6.57421875" style="0" hidden="1" customWidth="1"/>
    <col min="22" max="22" width="5.00390625" style="2" hidden="1" customWidth="1"/>
    <col min="23" max="23" width="5.8515625" style="0" hidden="1" customWidth="1"/>
    <col min="24" max="24" width="3.7109375" style="0" hidden="1" customWidth="1"/>
    <col min="25" max="25" width="4.28125" style="0" hidden="1" customWidth="1"/>
    <col min="26" max="26" width="6.57421875" style="0" hidden="1" customWidth="1"/>
    <col min="27" max="27" width="5.57421875" style="0" hidden="1" customWidth="1"/>
    <col min="28" max="36" width="0" style="0" hidden="1" customWidth="1"/>
    <col min="37" max="37" width="6.28125" style="0" hidden="1" customWidth="1"/>
    <col min="38" max="38" width="6.28125" style="3" hidden="1" customWidth="1"/>
    <col min="39" max="39" width="5.28125" style="3" hidden="1" customWidth="1"/>
    <col min="40" max="40" width="5.140625" style="3" hidden="1" customWidth="1"/>
    <col min="41" max="41" width="3.8515625" style="3" hidden="1" customWidth="1"/>
    <col min="42" max="42" width="4.57421875" style="3" hidden="1" customWidth="1"/>
    <col min="43" max="43" width="4.140625" style="3" hidden="1" customWidth="1"/>
    <col min="44" max="44" width="3.140625" style="3" hidden="1" customWidth="1"/>
    <col min="45" max="45" width="2.8515625" style="3" hidden="1" customWidth="1"/>
    <col min="46" max="50" width="0" style="0" hidden="1" customWidth="1"/>
  </cols>
  <sheetData>
    <row r="1" spans="1:45" s="5" customFormat="1" ht="19.5" customHeight="1">
      <c r="A1" s="59" t="s">
        <v>32</v>
      </c>
      <c r="B1" s="59"/>
      <c r="C1" s="59"/>
      <c r="D1" s="59"/>
      <c r="E1" s="40"/>
      <c r="F1" s="40"/>
      <c r="G1" s="4"/>
      <c r="H1" s="36"/>
      <c r="I1" s="59" t="s">
        <v>28</v>
      </c>
      <c r="J1" s="59"/>
      <c r="K1" s="59"/>
      <c r="L1" s="59"/>
      <c r="M1" s="59"/>
      <c r="N1" s="59"/>
      <c r="O1" s="59"/>
      <c r="V1" s="6"/>
      <c r="AL1" s="7"/>
      <c r="AM1" s="7"/>
      <c r="AN1" s="7"/>
      <c r="AO1" s="7"/>
      <c r="AP1" s="7"/>
      <c r="AQ1" s="7"/>
      <c r="AR1" s="7"/>
      <c r="AS1" s="7"/>
    </row>
    <row r="2" spans="1:45" s="5" customFormat="1" ht="19.5" customHeight="1">
      <c r="A2" s="58" t="s">
        <v>30</v>
      </c>
      <c r="B2" s="58"/>
      <c r="C2" s="58"/>
      <c r="D2" s="58"/>
      <c r="E2" s="40"/>
      <c r="F2" s="41"/>
      <c r="G2" s="9"/>
      <c r="H2" s="37"/>
      <c r="I2" s="62" t="s">
        <v>29</v>
      </c>
      <c r="J2" s="62"/>
      <c r="K2" s="62"/>
      <c r="L2" s="62"/>
      <c r="M2" s="62"/>
      <c r="N2" s="62"/>
      <c r="O2" s="62"/>
      <c r="V2" s="6"/>
      <c r="AL2" s="7"/>
      <c r="AM2" s="7"/>
      <c r="AN2" s="7"/>
      <c r="AO2" s="7"/>
      <c r="AP2" s="7"/>
      <c r="AQ2" s="7"/>
      <c r="AR2" s="7"/>
      <c r="AS2" s="7"/>
    </row>
    <row r="3" spans="1:45" s="5" customFormat="1" ht="19.5" customHeight="1">
      <c r="A3" s="58" t="s">
        <v>31</v>
      </c>
      <c r="B3" s="58"/>
      <c r="C3" s="58"/>
      <c r="D3" s="58"/>
      <c r="E3" s="40"/>
      <c r="F3" s="41"/>
      <c r="G3" s="9"/>
      <c r="H3" s="37"/>
      <c r="I3" s="10"/>
      <c r="J3" s="10"/>
      <c r="K3" s="10"/>
      <c r="L3" s="10"/>
      <c r="M3" s="10"/>
      <c r="N3" s="10"/>
      <c r="O3" s="10"/>
      <c r="V3" s="6"/>
      <c r="AL3" s="7"/>
      <c r="AM3" s="7"/>
      <c r="AN3" s="7"/>
      <c r="AO3" s="7"/>
      <c r="AP3" s="7"/>
      <c r="AQ3" s="7"/>
      <c r="AR3" s="7"/>
      <c r="AS3" s="7"/>
    </row>
    <row r="4" ht="15" customHeight="1"/>
    <row r="5" spans="1:51" s="5" customFormat="1" ht="20.25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s="5" customFormat="1" ht="18.75">
      <c r="A6" s="58" t="s">
        <v>42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45" s="12" customFormat="1" ht="18.75">
      <c r="A7" s="58" t="s">
        <v>43</v>
      </c>
      <c r="B7" s="58"/>
      <c r="C7" s="58"/>
      <c r="D7" s="58" t="s">
        <v>27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V7" s="13"/>
      <c r="AL7" s="14"/>
      <c r="AM7" s="14"/>
      <c r="AN7" s="14"/>
      <c r="AO7" s="14"/>
      <c r="AP7" s="14"/>
      <c r="AQ7" s="14"/>
      <c r="AR7" s="14"/>
      <c r="AS7" s="14"/>
    </row>
    <row r="8" spans="1:45" s="12" customFormat="1" ht="18.75">
      <c r="A8" s="11"/>
      <c r="B8" s="11"/>
      <c r="C8" s="11"/>
      <c r="D8" s="38"/>
      <c r="E8" s="38"/>
      <c r="F8" s="38"/>
      <c r="G8" s="11"/>
      <c r="H8" s="38"/>
      <c r="I8" s="11"/>
      <c r="J8" s="11"/>
      <c r="K8" s="11"/>
      <c r="L8" s="11"/>
      <c r="M8" s="11"/>
      <c r="N8" s="11"/>
      <c r="O8" s="11"/>
      <c r="V8" s="13"/>
      <c r="AL8" s="14"/>
      <c r="AM8" s="14"/>
      <c r="AN8" s="14"/>
      <c r="AO8" s="14"/>
      <c r="AP8" s="14"/>
      <c r="AQ8" s="14"/>
      <c r="AR8" s="14"/>
      <c r="AS8" s="14"/>
    </row>
    <row r="9" spans="1:22" s="5" customFormat="1" ht="30" customHeight="1">
      <c r="A9" s="16" t="s">
        <v>0</v>
      </c>
      <c r="B9" s="16" t="s">
        <v>21</v>
      </c>
      <c r="C9" s="16" t="s">
        <v>1</v>
      </c>
      <c r="D9" s="17" t="s">
        <v>23</v>
      </c>
      <c r="E9" s="17" t="s">
        <v>2</v>
      </c>
      <c r="F9" s="17" t="s">
        <v>24</v>
      </c>
      <c r="G9" s="16" t="s">
        <v>2</v>
      </c>
      <c r="H9" s="17" t="s">
        <v>3</v>
      </c>
      <c r="I9" s="16" t="s">
        <v>2</v>
      </c>
      <c r="J9" s="17" t="s">
        <v>4</v>
      </c>
      <c r="K9" s="16" t="s">
        <v>2</v>
      </c>
      <c r="L9" s="16" t="s">
        <v>25</v>
      </c>
      <c r="M9" s="16" t="s">
        <v>2</v>
      </c>
      <c r="N9" s="16" t="s">
        <v>26</v>
      </c>
      <c r="O9" s="16" t="s">
        <v>2</v>
      </c>
      <c r="V9" s="6"/>
    </row>
    <row r="10" spans="1:22" s="5" customFormat="1" ht="30" customHeight="1">
      <c r="A10" s="16" t="s">
        <v>6</v>
      </c>
      <c r="B10" s="56" t="s">
        <v>19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V10" s="6"/>
    </row>
    <row r="11" spans="1:46" s="5" customFormat="1" ht="30" customHeight="1">
      <c r="A11" s="18">
        <v>1</v>
      </c>
      <c r="B11" s="26" t="s">
        <v>44</v>
      </c>
      <c r="C11" s="18">
        <v>52</v>
      </c>
      <c r="D11" s="21">
        <v>7</v>
      </c>
      <c r="E11" s="42">
        <f>(D11/C11)*100</f>
        <v>13.461538461538462</v>
      </c>
      <c r="F11" s="21">
        <v>7</v>
      </c>
      <c r="G11" s="34">
        <f aca="true" t="shared" si="0" ref="G11:G19">(F11/C11)*100</f>
        <v>13.461538461538462</v>
      </c>
      <c r="H11" s="21">
        <v>38</v>
      </c>
      <c r="I11" s="34">
        <f aca="true" t="shared" si="1" ref="I11:I19">(H11/C11)*100</f>
        <v>73.07692307692307</v>
      </c>
      <c r="J11" s="21"/>
      <c r="K11" s="20"/>
      <c r="L11" s="18"/>
      <c r="M11" s="20"/>
      <c r="N11" s="18"/>
      <c r="O11" s="20"/>
      <c r="P11" s="5" t="e">
        <f>D11+F11+H11+#REF!+J11+L11+N11+#REF!</f>
        <v>#REF!</v>
      </c>
      <c r="Q11" s="15" t="e">
        <f>E11+G11+I11+#REF!+K11+M11+O11+#REF!</f>
        <v>#REF!</v>
      </c>
      <c r="S11" s="5">
        <f>(C11+C21+C28+C34)</f>
        <v>224</v>
      </c>
      <c r="T11" s="5">
        <f>SUM(D11+D21+D28+D34)</f>
        <v>43</v>
      </c>
      <c r="U11" s="5">
        <f>(F11+F21+F28+F34)</f>
        <v>38</v>
      </c>
      <c r="V11" s="6">
        <f>(H11+H21+H28+H34)</f>
        <v>143</v>
      </c>
      <c r="W11" s="5" t="e">
        <f>(#REF!+#REF!+#REF!+#REF!)</f>
        <v>#REF!</v>
      </c>
      <c r="X11" s="5">
        <f>(J11+J21+J28+J34)</f>
        <v>0</v>
      </c>
      <c r="Y11" s="5">
        <f>(L11+L21+L28+L34)</f>
        <v>0</v>
      </c>
      <c r="Z11" s="5">
        <f>(N11+N21+N28+N34)</f>
        <v>0</v>
      </c>
      <c r="AA11" s="5" t="e">
        <f>(#REF!+#REF!+#REF!+#REF!)</f>
        <v>#REF!</v>
      </c>
      <c r="AK11" s="5">
        <f>C11+C21+C28+C34</f>
        <v>224</v>
      </c>
      <c r="AL11" s="7">
        <f>D11+D21+D28+D34</f>
        <v>43</v>
      </c>
      <c r="AM11" s="7">
        <f>F11+F21+F28+F34</f>
        <v>38</v>
      </c>
      <c r="AN11" s="7">
        <f>H11+H21+H28+H34</f>
        <v>143</v>
      </c>
      <c r="AO11" s="7" t="e">
        <f>#REF!+#REF!+#REF!+#REF!</f>
        <v>#REF!</v>
      </c>
      <c r="AP11" s="7">
        <f>J11+J21+J28+J34</f>
        <v>0</v>
      </c>
      <c r="AQ11" s="7">
        <f>L11+L21+L28+L34</f>
        <v>0</v>
      </c>
      <c r="AR11" s="7">
        <f>N11+N21+N28+N34</f>
        <v>0</v>
      </c>
      <c r="AS11" s="7" t="e">
        <f>#REF!+#REF!+#REF!+#REF!</f>
        <v>#REF!</v>
      </c>
      <c r="AT11" s="5" t="e">
        <f>P11+P21+P28+P34</f>
        <v>#REF!</v>
      </c>
    </row>
    <row r="12" spans="1:46" s="5" customFormat="1" ht="30" customHeight="1">
      <c r="A12" s="18">
        <v>2</v>
      </c>
      <c r="B12" s="26" t="s">
        <v>45</v>
      </c>
      <c r="C12" s="18">
        <v>53</v>
      </c>
      <c r="D12" s="21">
        <v>7</v>
      </c>
      <c r="E12" s="42">
        <f aca="true" t="shared" si="2" ref="E12:E18">(D12/C12)*100</f>
        <v>13.20754716981132</v>
      </c>
      <c r="F12" s="21">
        <v>2</v>
      </c>
      <c r="G12" s="34">
        <f t="shared" si="0"/>
        <v>3.7735849056603774</v>
      </c>
      <c r="H12" s="21">
        <v>44</v>
      </c>
      <c r="I12" s="34">
        <f t="shared" si="1"/>
        <v>83.01886792452831</v>
      </c>
      <c r="J12" s="21"/>
      <c r="K12" s="20"/>
      <c r="L12" s="18"/>
      <c r="M12" s="20"/>
      <c r="N12" s="18"/>
      <c r="O12" s="20"/>
      <c r="P12" s="5" t="e">
        <f>D12+F12+H12+#REF!+J12+L12+N12+#REF!</f>
        <v>#REF!</v>
      </c>
      <c r="Q12" s="15" t="e">
        <f>E12+G12+I12+#REF!+K12+M12+O12+#REF!</f>
        <v>#REF!</v>
      </c>
      <c r="S12" s="5">
        <f>(C12+C22+C29+C35)</f>
        <v>193</v>
      </c>
      <c r="T12" s="5">
        <f>SUM(D12+D22+D29+D35)</f>
        <v>29</v>
      </c>
      <c r="U12" s="5">
        <f>(F12+F22+F29+F35)</f>
        <v>26</v>
      </c>
      <c r="V12" s="6">
        <f>(H12+H22+H29+H35)</f>
        <v>138</v>
      </c>
      <c r="W12" s="5" t="e">
        <f>(#REF!+#REF!+#REF!+#REF!)</f>
        <v>#REF!</v>
      </c>
      <c r="X12" s="5">
        <f>(J12+J22+J29+J35)</f>
        <v>0</v>
      </c>
      <c r="Y12" s="5">
        <f>(L12+L22+L29+L35)</f>
        <v>0</v>
      </c>
      <c r="Z12" s="5">
        <f>(N12+N22+N29+N35)</f>
        <v>0</v>
      </c>
      <c r="AA12" s="5" t="e">
        <f>(#REF!+#REF!+#REF!+#REF!)</f>
        <v>#REF!</v>
      </c>
      <c r="AK12" s="5">
        <f>C12+C22+C29+C35</f>
        <v>193</v>
      </c>
      <c r="AL12" s="7">
        <f>D12+D22+D29+D35</f>
        <v>29</v>
      </c>
      <c r="AM12" s="7">
        <f>F12+F22+F29+F35</f>
        <v>26</v>
      </c>
      <c r="AN12" s="7">
        <f>H12+H22+H29+H35</f>
        <v>138</v>
      </c>
      <c r="AO12" s="7" t="e">
        <f>#REF!+#REF!+#REF!+#REF!</f>
        <v>#REF!</v>
      </c>
      <c r="AP12" s="7">
        <f>J12+J22+J29+J35</f>
        <v>0</v>
      </c>
      <c r="AQ12" s="7">
        <f>L12+L22+L29+L35</f>
        <v>0</v>
      </c>
      <c r="AR12" s="7">
        <f>N12+N22+N29+N35</f>
        <v>0</v>
      </c>
      <c r="AS12" s="7" t="e">
        <f>#REF!+#REF!+#REF!+#REF!</f>
        <v>#REF!</v>
      </c>
      <c r="AT12" s="5" t="e">
        <f>P12+P22+P29+P35</f>
        <v>#REF!</v>
      </c>
    </row>
    <row r="13" spans="1:45" s="5" customFormat="1" ht="30" customHeight="1">
      <c r="A13" s="18">
        <v>3</v>
      </c>
      <c r="B13" s="26" t="s">
        <v>46</v>
      </c>
      <c r="C13" s="18">
        <v>51</v>
      </c>
      <c r="D13" s="21">
        <v>12</v>
      </c>
      <c r="E13" s="42">
        <f t="shared" si="2"/>
        <v>23.52941176470588</v>
      </c>
      <c r="F13" s="21">
        <v>4</v>
      </c>
      <c r="G13" s="34">
        <f t="shared" si="0"/>
        <v>7.8431372549019605</v>
      </c>
      <c r="H13" s="21">
        <v>35</v>
      </c>
      <c r="I13" s="34">
        <f t="shared" si="1"/>
        <v>68.62745098039215</v>
      </c>
      <c r="J13" s="21"/>
      <c r="K13" s="20"/>
      <c r="L13" s="18"/>
      <c r="M13" s="20"/>
      <c r="N13" s="18"/>
      <c r="O13" s="20"/>
      <c r="Q13" s="15"/>
      <c r="V13" s="6"/>
      <c r="AL13" s="7"/>
      <c r="AM13" s="7"/>
      <c r="AN13" s="7"/>
      <c r="AO13" s="7"/>
      <c r="AP13" s="7"/>
      <c r="AQ13" s="7"/>
      <c r="AR13" s="7"/>
      <c r="AS13" s="7"/>
    </row>
    <row r="14" spans="1:45" s="5" customFormat="1" ht="30" customHeight="1">
      <c r="A14" s="18">
        <v>4</v>
      </c>
      <c r="B14" s="26" t="s">
        <v>47</v>
      </c>
      <c r="C14" s="18">
        <v>61</v>
      </c>
      <c r="D14" s="21">
        <v>14</v>
      </c>
      <c r="E14" s="42">
        <f t="shared" si="2"/>
        <v>22.950819672131146</v>
      </c>
      <c r="F14" s="21">
        <v>2</v>
      </c>
      <c r="G14" s="34">
        <f t="shared" si="0"/>
        <v>3.278688524590164</v>
      </c>
      <c r="H14" s="21">
        <v>45</v>
      </c>
      <c r="I14" s="34">
        <f t="shared" si="1"/>
        <v>73.77049180327869</v>
      </c>
      <c r="J14" s="21"/>
      <c r="K14" s="20"/>
      <c r="L14" s="18"/>
      <c r="M14" s="20"/>
      <c r="N14" s="18"/>
      <c r="O14" s="20"/>
      <c r="Q14" s="15"/>
      <c r="V14" s="6"/>
      <c r="AL14" s="7"/>
      <c r="AM14" s="7"/>
      <c r="AN14" s="7"/>
      <c r="AO14" s="7"/>
      <c r="AP14" s="7"/>
      <c r="AQ14" s="7"/>
      <c r="AR14" s="7"/>
      <c r="AS14" s="7"/>
    </row>
    <row r="15" spans="1:45" s="28" customFormat="1" ht="30" customHeight="1">
      <c r="A15" s="18">
        <v>5</v>
      </c>
      <c r="B15" s="26" t="s">
        <v>67</v>
      </c>
      <c r="C15" s="18">
        <v>1</v>
      </c>
      <c r="D15" s="21"/>
      <c r="E15" s="42">
        <f t="shared" si="2"/>
        <v>0</v>
      </c>
      <c r="F15" s="21">
        <v>1</v>
      </c>
      <c r="G15" s="35">
        <f t="shared" si="0"/>
        <v>100</v>
      </c>
      <c r="H15" s="21"/>
      <c r="I15" s="34">
        <f t="shared" si="1"/>
        <v>0</v>
      </c>
      <c r="J15" s="21"/>
      <c r="K15" s="20"/>
      <c r="L15" s="18"/>
      <c r="M15" s="20"/>
      <c r="N15" s="18"/>
      <c r="O15" s="20"/>
      <c r="Q15" s="15"/>
      <c r="V15" s="6"/>
      <c r="AL15" s="29"/>
      <c r="AM15" s="29"/>
      <c r="AN15" s="29"/>
      <c r="AO15" s="29"/>
      <c r="AP15" s="29"/>
      <c r="AQ15" s="29"/>
      <c r="AR15" s="29"/>
      <c r="AS15" s="29"/>
    </row>
    <row r="16" spans="1:45" s="5" customFormat="1" ht="30" customHeight="1">
      <c r="A16" s="18">
        <v>6</v>
      </c>
      <c r="B16" s="26" t="s">
        <v>48</v>
      </c>
      <c r="C16" s="18">
        <v>44</v>
      </c>
      <c r="D16" s="21">
        <v>1</v>
      </c>
      <c r="E16" s="42">
        <f t="shared" si="2"/>
        <v>2.272727272727273</v>
      </c>
      <c r="F16" s="21">
        <v>4</v>
      </c>
      <c r="G16" s="34">
        <f t="shared" si="0"/>
        <v>9.090909090909092</v>
      </c>
      <c r="H16" s="21">
        <v>39</v>
      </c>
      <c r="I16" s="34">
        <f t="shared" si="1"/>
        <v>88.63636363636364</v>
      </c>
      <c r="J16" s="21"/>
      <c r="K16" s="20"/>
      <c r="L16" s="18"/>
      <c r="M16" s="20"/>
      <c r="N16" s="18"/>
      <c r="O16" s="20"/>
      <c r="Q16" s="15"/>
      <c r="V16" s="6"/>
      <c r="AL16" s="7"/>
      <c r="AM16" s="7"/>
      <c r="AN16" s="7"/>
      <c r="AO16" s="7"/>
      <c r="AP16" s="7"/>
      <c r="AQ16" s="7"/>
      <c r="AR16" s="7"/>
      <c r="AS16" s="7"/>
    </row>
    <row r="17" spans="1:45" s="5" customFormat="1" ht="30" customHeight="1">
      <c r="A17" s="18">
        <v>7</v>
      </c>
      <c r="B17" s="26" t="s">
        <v>49</v>
      </c>
      <c r="C17" s="18">
        <v>40</v>
      </c>
      <c r="D17" s="21">
        <v>9</v>
      </c>
      <c r="E17" s="42">
        <f t="shared" si="2"/>
        <v>22.5</v>
      </c>
      <c r="F17" s="21">
        <v>5</v>
      </c>
      <c r="G17" s="34">
        <f t="shared" si="0"/>
        <v>12.5</v>
      </c>
      <c r="H17" s="21">
        <v>26</v>
      </c>
      <c r="I17" s="34">
        <f t="shared" si="1"/>
        <v>65</v>
      </c>
      <c r="J17" s="21"/>
      <c r="K17" s="20"/>
      <c r="L17" s="18"/>
      <c r="M17" s="20"/>
      <c r="N17" s="18"/>
      <c r="O17" s="20"/>
      <c r="Q17" s="15"/>
      <c r="V17" s="6"/>
      <c r="AL17" s="7"/>
      <c r="AM17" s="7"/>
      <c r="AN17" s="7"/>
      <c r="AO17" s="7"/>
      <c r="AP17" s="7"/>
      <c r="AQ17" s="7"/>
      <c r="AR17" s="7"/>
      <c r="AS17" s="7"/>
    </row>
    <row r="18" spans="1:45" s="24" customFormat="1" ht="30" customHeight="1">
      <c r="A18" s="18">
        <v>8</v>
      </c>
      <c r="B18" s="26" t="s">
        <v>50</v>
      </c>
      <c r="C18" s="18">
        <v>43</v>
      </c>
      <c r="D18" s="21">
        <v>3</v>
      </c>
      <c r="E18" s="42">
        <f t="shared" si="2"/>
        <v>6.976744186046512</v>
      </c>
      <c r="F18" s="21">
        <v>4</v>
      </c>
      <c r="G18" s="34">
        <f t="shared" si="0"/>
        <v>9.30232558139535</v>
      </c>
      <c r="H18" s="21">
        <v>36</v>
      </c>
      <c r="I18" s="34">
        <f t="shared" si="1"/>
        <v>83.72093023255815</v>
      </c>
      <c r="J18" s="21"/>
      <c r="K18" s="20"/>
      <c r="L18" s="18"/>
      <c r="M18" s="20"/>
      <c r="N18" s="18"/>
      <c r="O18" s="20"/>
      <c r="Q18" s="15"/>
      <c r="V18" s="6"/>
      <c r="AL18" s="25"/>
      <c r="AM18" s="25"/>
      <c r="AN18" s="25"/>
      <c r="AO18" s="25"/>
      <c r="AP18" s="25"/>
      <c r="AQ18" s="25"/>
      <c r="AR18" s="25"/>
      <c r="AS18" s="25"/>
    </row>
    <row r="19" spans="1:46" s="30" customFormat="1" ht="30" customHeight="1">
      <c r="A19" s="44"/>
      <c r="B19" s="45" t="s">
        <v>5</v>
      </c>
      <c r="C19" s="44">
        <f>SUM(C11:C18)</f>
        <v>345</v>
      </c>
      <c r="D19" s="46">
        <f>SUM(D11:D18)</f>
        <v>53</v>
      </c>
      <c r="E19" s="51">
        <f>(D19/C19)*100</f>
        <v>15.36231884057971</v>
      </c>
      <c r="F19" s="46">
        <f>SUM(F11:F18)</f>
        <v>29</v>
      </c>
      <c r="G19" s="52">
        <f t="shared" si="0"/>
        <v>8.405797101449275</v>
      </c>
      <c r="H19" s="46">
        <f>SUM(H11:H18)</f>
        <v>263</v>
      </c>
      <c r="I19" s="52">
        <f t="shared" si="1"/>
        <v>76.23188405797102</v>
      </c>
      <c r="J19" s="53"/>
      <c r="K19" s="52"/>
      <c r="L19" s="53"/>
      <c r="M19" s="52"/>
      <c r="N19" s="53"/>
      <c r="O19" s="52"/>
      <c r="P19" s="30" t="e">
        <f>SUM(P11:P12)</f>
        <v>#REF!</v>
      </c>
      <c r="Q19" s="31" t="e">
        <f>SUM(E19+G19+I19+#REF!+K19+M19+O19+#REF!)</f>
        <v>#REF!</v>
      </c>
      <c r="R19" s="30" t="s">
        <v>15</v>
      </c>
      <c r="S19" s="30">
        <f>(C19+C26+C32+C37)</f>
        <v>1003</v>
      </c>
      <c r="T19" s="30">
        <f>SUM(D19+D26+D32+D37)</f>
        <v>205</v>
      </c>
      <c r="U19" s="30">
        <f>(F19+F26+F32+F37)</f>
        <v>134</v>
      </c>
      <c r="V19" s="32">
        <f>(H19+H26+H32+H37)</f>
        <v>664</v>
      </c>
      <c r="W19" s="30" t="e">
        <f>(#REF!+#REF!+#REF!+#REF!)</f>
        <v>#REF!</v>
      </c>
      <c r="X19" s="30">
        <f>(J19+J26+J32+J37)</f>
        <v>0</v>
      </c>
      <c r="Y19" s="30">
        <f>(L19+L26+L32+L37)</f>
        <v>0</v>
      </c>
      <c r="Z19" s="30">
        <f>(N19+N26+N32+N37)</f>
        <v>0</v>
      </c>
      <c r="AA19" s="30" t="e">
        <f>(#REF!+#REF!+#REF!+#REF!)</f>
        <v>#REF!</v>
      </c>
      <c r="AK19" s="30">
        <f aca="true" t="shared" si="3" ref="AK19:AT19">SUM(AK11:AK12)</f>
        <v>417</v>
      </c>
      <c r="AL19" s="33">
        <f t="shared" si="3"/>
        <v>72</v>
      </c>
      <c r="AM19" s="33">
        <f t="shared" si="3"/>
        <v>64</v>
      </c>
      <c r="AN19" s="33">
        <f t="shared" si="3"/>
        <v>281</v>
      </c>
      <c r="AO19" s="33" t="e">
        <f t="shared" si="3"/>
        <v>#REF!</v>
      </c>
      <c r="AP19" s="33">
        <f t="shared" si="3"/>
        <v>0</v>
      </c>
      <c r="AQ19" s="33">
        <f t="shared" si="3"/>
        <v>0</v>
      </c>
      <c r="AR19" s="33">
        <f t="shared" si="3"/>
        <v>0</v>
      </c>
      <c r="AS19" s="33" t="e">
        <f t="shared" si="3"/>
        <v>#REF!</v>
      </c>
      <c r="AT19" s="30" t="e">
        <f t="shared" si="3"/>
        <v>#REF!</v>
      </c>
    </row>
    <row r="20" spans="1:45" s="5" customFormat="1" ht="30" customHeight="1">
      <c r="A20" s="16" t="s">
        <v>7</v>
      </c>
      <c r="B20" s="56" t="s">
        <v>34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T20" s="5" t="s">
        <v>18</v>
      </c>
      <c r="V20" s="6"/>
      <c r="AL20" s="7"/>
      <c r="AM20" s="7"/>
      <c r="AN20" s="7"/>
      <c r="AO20" s="7"/>
      <c r="AP20" s="7"/>
      <c r="AQ20" s="7"/>
      <c r="AR20" s="7"/>
      <c r="AS20" s="7"/>
    </row>
    <row r="21" spans="1:45" s="5" customFormat="1" ht="30" customHeight="1">
      <c r="A21" s="18">
        <v>1</v>
      </c>
      <c r="B21" s="27" t="s">
        <v>51</v>
      </c>
      <c r="C21" s="18">
        <v>50</v>
      </c>
      <c r="D21" s="21">
        <v>7</v>
      </c>
      <c r="E21" s="42">
        <f aca="true" t="shared" si="4" ref="E21:E26">(D21/C21)*100</f>
        <v>14.000000000000002</v>
      </c>
      <c r="F21" s="21">
        <v>10</v>
      </c>
      <c r="G21" s="34">
        <f aca="true" t="shared" si="5" ref="G21:G26">(F21/C21)*100</f>
        <v>20</v>
      </c>
      <c r="H21" s="21">
        <v>33</v>
      </c>
      <c r="I21" s="34">
        <f aca="true" t="shared" si="6" ref="I21:I26">(H21/C21)*100</f>
        <v>66</v>
      </c>
      <c r="J21" s="21"/>
      <c r="K21" s="20"/>
      <c r="L21" s="18"/>
      <c r="M21" s="20"/>
      <c r="N21" s="18"/>
      <c r="O21" s="20"/>
      <c r="P21" s="5" t="e">
        <f>D21+F21+H21+#REF!+J21+L21+N21+#REF!</f>
        <v>#REF!</v>
      </c>
      <c r="Q21" s="15" t="e">
        <f>E21+G21+I21+#REF!+K21+M21+O21+#REF!</f>
        <v>#REF!</v>
      </c>
      <c r="V21" s="6"/>
      <c r="AL21" s="7"/>
      <c r="AM21" s="7"/>
      <c r="AN21" s="7"/>
      <c r="AO21" s="7"/>
      <c r="AP21" s="7"/>
      <c r="AQ21" s="7"/>
      <c r="AR21" s="7"/>
      <c r="AS21" s="7"/>
    </row>
    <row r="22" spans="1:45" s="5" customFormat="1" ht="30" customHeight="1">
      <c r="A22" s="18">
        <v>2</v>
      </c>
      <c r="B22" s="27" t="s">
        <v>52</v>
      </c>
      <c r="C22" s="18">
        <v>50</v>
      </c>
      <c r="D22" s="21">
        <v>9</v>
      </c>
      <c r="E22" s="42">
        <f t="shared" si="4"/>
        <v>18</v>
      </c>
      <c r="F22" s="21">
        <v>10</v>
      </c>
      <c r="G22" s="34">
        <f t="shared" si="5"/>
        <v>20</v>
      </c>
      <c r="H22" s="21">
        <v>31</v>
      </c>
      <c r="I22" s="34">
        <f t="shared" si="6"/>
        <v>62</v>
      </c>
      <c r="J22" s="21"/>
      <c r="K22" s="20"/>
      <c r="L22" s="18"/>
      <c r="M22" s="20"/>
      <c r="N22" s="18"/>
      <c r="O22" s="20"/>
      <c r="P22" s="5" t="e">
        <f>D22+F22+H22+#REF!+J22+L22+N22+#REF!</f>
        <v>#REF!</v>
      </c>
      <c r="Q22" s="15" t="e">
        <f>E22+G22+I22+#REF!+K22+M22+O22+#REF!</f>
        <v>#REF!</v>
      </c>
      <c r="V22" s="6"/>
      <c r="AL22" s="7"/>
      <c r="AM22" s="7"/>
      <c r="AN22" s="7"/>
      <c r="AO22" s="7"/>
      <c r="AP22" s="7"/>
      <c r="AQ22" s="7"/>
      <c r="AR22" s="7"/>
      <c r="AS22" s="7"/>
    </row>
    <row r="23" spans="1:45" s="5" customFormat="1" ht="30" customHeight="1">
      <c r="A23" s="18">
        <v>3</v>
      </c>
      <c r="B23" s="27" t="s">
        <v>53</v>
      </c>
      <c r="C23" s="18">
        <v>50</v>
      </c>
      <c r="D23" s="21">
        <v>26</v>
      </c>
      <c r="E23" s="42">
        <f t="shared" si="4"/>
        <v>52</v>
      </c>
      <c r="F23" s="21">
        <v>6</v>
      </c>
      <c r="G23" s="34">
        <f t="shared" si="5"/>
        <v>12</v>
      </c>
      <c r="H23" s="21">
        <v>18</v>
      </c>
      <c r="I23" s="34">
        <f t="shared" si="6"/>
        <v>36</v>
      </c>
      <c r="J23" s="21"/>
      <c r="K23" s="20"/>
      <c r="L23" s="18"/>
      <c r="M23" s="20"/>
      <c r="N23" s="18"/>
      <c r="O23" s="20"/>
      <c r="Q23" s="15"/>
      <c r="V23" s="6"/>
      <c r="AL23" s="7"/>
      <c r="AM23" s="7"/>
      <c r="AN23" s="7"/>
      <c r="AO23" s="7"/>
      <c r="AP23" s="7"/>
      <c r="AQ23" s="7"/>
      <c r="AR23" s="7"/>
      <c r="AS23" s="7"/>
    </row>
    <row r="24" spans="1:45" s="5" customFormat="1" ht="30" customHeight="1">
      <c r="A24" s="18">
        <v>4</v>
      </c>
      <c r="B24" s="27" t="s">
        <v>54</v>
      </c>
      <c r="C24" s="18">
        <v>71</v>
      </c>
      <c r="D24" s="21">
        <v>9</v>
      </c>
      <c r="E24" s="42">
        <f t="shared" si="4"/>
        <v>12.676056338028168</v>
      </c>
      <c r="F24" s="21">
        <v>3</v>
      </c>
      <c r="G24" s="34">
        <f t="shared" si="5"/>
        <v>4.225352112676056</v>
      </c>
      <c r="H24" s="21">
        <v>59</v>
      </c>
      <c r="I24" s="34">
        <f t="shared" si="6"/>
        <v>83.09859154929578</v>
      </c>
      <c r="J24" s="21"/>
      <c r="K24" s="20"/>
      <c r="L24" s="18"/>
      <c r="M24" s="20"/>
      <c r="N24" s="18"/>
      <c r="O24" s="20"/>
      <c r="Q24" s="15"/>
      <c r="V24" s="6"/>
      <c r="AL24" s="7"/>
      <c r="AM24" s="7"/>
      <c r="AN24" s="7"/>
      <c r="AO24" s="7"/>
      <c r="AP24" s="7"/>
      <c r="AQ24" s="7"/>
      <c r="AR24" s="7"/>
      <c r="AS24" s="7"/>
    </row>
    <row r="25" spans="1:45" s="5" customFormat="1" ht="30" customHeight="1">
      <c r="A25" s="18">
        <v>5</v>
      </c>
      <c r="B25" s="27" t="s">
        <v>55</v>
      </c>
      <c r="C25" s="18">
        <v>67</v>
      </c>
      <c r="D25" s="21">
        <v>10</v>
      </c>
      <c r="E25" s="42">
        <f t="shared" si="4"/>
        <v>14.925373134328357</v>
      </c>
      <c r="F25" s="21">
        <v>11</v>
      </c>
      <c r="G25" s="34">
        <f t="shared" si="5"/>
        <v>16.417910447761194</v>
      </c>
      <c r="H25" s="21">
        <v>46</v>
      </c>
      <c r="I25" s="34">
        <f t="shared" si="6"/>
        <v>68.65671641791045</v>
      </c>
      <c r="J25" s="21"/>
      <c r="K25" s="20"/>
      <c r="L25" s="18"/>
      <c r="M25" s="20"/>
      <c r="N25" s="18"/>
      <c r="O25" s="20"/>
      <c r="Q25" s="15"/>
      <c r="V25" s="6"/>
      <c r="AL25" s="7"/>
      <c r="AM25" s="7"/>
      <c r="AN25" s="7"/>
      <c r="AO25" s="7"/>
      <c r="AP25" s="7"/>
      <c r="AQ25" s="7"/>
      <c r="AR25" s="7"/>
      <c r="AS25" s="7"/>
    </row>
    <row r="26" spans="1:45" s="30" customFormat="1" ht="30" customHeight="1">
      <c r="A26" s="44"/>
      <c r="B26" s="45" t="s">
        <v>5</v>
      </c>
      <c r="C26" s="44">
        <f>SUM(C21:C25)</f>
        <v>288</v>
      </c>
      <c r="D26" s="46">
        <f>SUM(D21:D25)</f>
        <v>61</v>
      </c>
      <c r="E26" s="51">
        <f t="shared" si="4"/>
        <v>21.180555555555554</v>
      </c>
      <c r="F26" s="48">
        <f>SUM(F21:F25)</f>
        <v>40</v>
      </c>
      <c r="G26" s="52">
        <f t="shared" si="5"/>
        <v>13.88888888888889</v>
      </c>
      <c r="H26" s="48">
        <f>SUM(H21:H25)</f>
        <v>187</v>
      </c>
      <c r="I26" s="52">
        <f t="shared" si="6"/>
        <v>64.93055555555556</v>
      </c>
      <c r="J26" s="48"/>
      <c r="K26" s="49"/>
      <c r="L26" s="44"/>
      <c r="M26" s="50"/>
      <c r="N26" s="44"/>
      <c r="O26" s="49"/>
      <c r="P26" s="30" t="e">
        <f>SUM(P21:P22)</f>
        <v>#REF!</v>
      </c>
      <c r="Q26" s="31" t="e">
        <f>E26+G26+I26+#REF!+K26+M26+O26+#REF!</f>
        <v>#REF!</v>
      </c>
      <c r="V26" s="32"/>
      <c r="AL26" s="33"/>
      <c r="AM26" s="33"/>
      <c r="AN26" s="33"/>
      <c r="AO26" s="33"/>
      <c r="AP26" s="33"/>
      <c r="AQ26" s="33"/>
      <c r="AR26" s="33"/>
      <c r="AS26" s="33"/>
    </row>
    <row r="27" spans="1:45" s="5" customFormat="1" ht="30" customHeight="1">
      <c r="A27" s="16" t="s">
        <v>8</v>
      </c>
      <c r="B27" s="56" t="s">
        <v>35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V27" s="6"/>
      <c r="AL27" s="7"/>
      <c r="AM27" s="7"/>
      <c r="AN27" s="7"/>
      <c r="AO27" s="7"/>
      <c r="AP27" s="7"/>
      <c r="AQ27" s="7"/>
      <c r="AR27" s="7"/>
      <c r="AS27" s="7"/>
    </row>
    <row r="28" spans="1:45" s="5" customFormat="1" ht="30" customHeight="1">
      <c r="A28" s="18">
        <v>1</v>
      </c>
      <c r="B28" s="27" t="s">
        <v>56</v>
      </c>
      <c r="C28" s="18">
        <v>52</v>
      </c>
      <c r="D28" s="21">
        <v>15</v>
      </c>
      <c r="E28" s="42">
        <f>(D28/C28)*100</f>
        <v>28.846153846153843</v>
      </c>
      <c r="F28" s="21">
        <v>13</v>
      </c>
      <c r="G28" s="34">
        <f>(F28/C28)*100</f>
        <v>25</v>
      </c>
      <c r="H28" s="21">
        <v>24</v>
      </c>
      <c r="I28" s="34">
        <f>(H28/C28)*100</f>
        <v>46.15384615384615</v>
      </c>
      <c r="J28" s="21"/>
      <c r="K28" s="20"/>
      <c r="L28" s="18"/>
      <c r="M28" s="20"/>
      <c r="N28" s="18"/>
      <c r="O28" s="20"/>
      <c r="P28" s="5" t="e">
        <f>(D28+F28+H28+#REF!+J28+L28+N28+#REF!)</f>
        <v>#REF!</v>
      </c>
      <c r="Q28" s="15" t="e">
        <f>E28+G28+I28+#REF!+K28+M28+O28+#REF!</f>
        <v>#REF!</v>
      </c>
      <c r="V28" s="6"/>
      <c r="AL28" s="7"/>
      <c r="AM28" s="7"/>
      <c r="AN28" s="7"/>
      <c r="AO28" s="7"/>
      <c r="AP28" s="7"/>
      <c r="AQ28" s="7"/>
      <c r="AR28" s="7"/>
      <c r="AS28" s="7"/>
    </row>
    <row r="29" spans="1:45" s="5" customFormat="1" ht="30" customHeight="1">
      <c r="A29" s="18">
        <v>2</v>
      </c>
      <c r="B29" s="27" t="s">
        <v>57</v>
      </c>
      <c r="C29" s="18">
        <v>50</v>
      </c>
      <c r="D29" s="21">
        <v>12</v>
      </c>
      <c r="E29" s="42">
        <f>(D29/C29)*100</f>
        <v>24</v>
      </c>
      <c r="F29" s="21">
        <v>3</v>
      </c>
      <c r="G29" s="34">
        <f>(F29/C29)*100</f>
        <v>6</v>
      </c>
      <c r="H29" s="21">
        <v>35</v>
      </c>
      <c r="I29" s="34">
        <f>(H29/C29)*100</f>
        <v>70</v>
      </c>
      <c r="J29" s="21"/>
      <c r="K29" s="20"/>
      <c r="L29" s="18"/>
      <c r="M29" s="20"/>
      <c r="N29" s="18"/>
      <c r="O29" s="20"/>
      <c r="P29" s="5" t="e">
        <f>D29+F29+H29+#REF!+J29+L29+N29+#REF!</f>
        <v>#REF!</v>
      </c>
      <c r="Q29" s="15" t="e">
        <f>E29+G29+I29+#REF!+K29+M29+O29+#REF!</f>
        <v>#REF!</v>
      </c>
      <c r="V29" s="6"/>
      <c r="AL29" s="7"/>
      <c r="AM29" s="7"/>
      <c r="AN29" s="7"/>
      <c r="AO29" s="7"/>
      <c r="AP29" s="7"/>
      <c r="AQ29" s="7"/>
      <c r="AR29" s="7"/>
      <c r="AS29" s="7"/>
    </row>
    <row r="30" spans="1:45" s="5" customFormat="1" ht="30" customHeight="1">
      <c r="A30" s="18">
        <v>3</v>
      </c>
      <c r="B30" s="27" t="s">
        <v>58</v>
      </c>
      <c r="C30" s="18">
        <v>60</v>
      </c>
      <c r="D30" s="21">
        <v>29</v>
      </c>
      <c r="E30" s="42">
        <f>(D30/C30)*100</f>
        <v>48.333333333333336</v>
      </c>
      <c r="F30" s="21">
        <v>20</v>
      </c>
      <c r="G30" s="34">
        <f>(F30/C30)*100</f>
        <v>33.33333333333333</v>
      </c>
      <c r="H30" s="21">
        <v>11</v>
      </c>
      <c r="I30" s="34">
        <f>(H30/C30)*100</f>
        <v>18.333333333333332</v>
      </c>
      <c r="J30" s="21"/>
      <c r="K30" s="20"/>
      <c r="L30" s="18"/>
      <c r="M30" s="20"/>
      <c r="N30" s="18"/>
      <c r="O30" s="20"/>
      <c r="Q30" s="15"/>
      <c r="V30" s="6"/>
      <c r="AL30" s="7"/>
      <c r="AM30" s="7"/>
      <c r="AN30" s="7"/>
      <c r="AO30" s="7"/>
      <c r="AP30" s="7"/>
      <c r="AQ30" s="7"/>
      <c r="AR30" s="7"/>
      <c r="AS30" s="7"/>
    </row>
    <row r="31" spans="1:45" s="5" customFormat="1" ht="30" customHeight="1">
      <c r="A31" s="18">
        <v>4</v>
      </c>
      <c r="B31" s="27" t="s">
        <v>59</v>
      </c>
      <c r="C31" s="18">
        <v>58</v>
      </c>
      <c r="D31" s="21">
        <v>15</v>
      </c>
      <c r="E31" s="42">
        <f>(D31/C31)*100</f>
        <v>25.862068965517242</v>
      </c>
      <c r="F31" s="21">
        <v>5</v>
      </c>
      <c r="G31" s="34">
        <f>(F31/C31)*100</f>
        <v>8.620689655172415</v>
      </c>
      <c r="H31" s="21">
        <v>38</v>
      </c>
      <c r="I31" s="34">
        <f>(H31/C31)*100</f>
        <v>65.51724137931035</v>
      </c>
      <c r="J31" s="21"/>
      <c r="K31" s="20"/>
      <c r="L31" s="18"/>
      <c r="M31" s="20"/>
      <c r="N31" s="18"/>
      <c r="O31" s="20"/>
      <c r="Q31" s="15"/>
      <c r="V31" s="6"/>
      <c r="AL31" s="7"/>
      <c r="AM31" s="7"/>
      <c r="AN31" s="7"/>
      <c r="AO31" s="7"/>
      <c r="AP31" s="7"/>
      <c r="AQ31" s="7"/>
      <c r="AR31" s="7"/>
      <c r="AS31" s="7"/>
    </row>
    <row r="32" spans="1:45" s="30" customFormat="1" ht="30" customHeight="1">
      <c r="A32" s="44"/>
      <c r="B32" s="45" t="s">
        <v>5</v>
      </c>
      <c r="C32" s="44">
        <f>SUM(C28:C31)</f>
        <v>220</v>
      </c>
      <c r="D32" s="46">
        <f>SUM(D28:D31)</f>
        <v>71</v>
      </c>
      <c r="E32" s="51">
        <f>(D32/C32)*100</f>
        <v>32.27272727272727</v>
      </c>
      <c r="F32" s="48">
        <f>SUM(F28:F31)</f>
        <v>41</v>
      </c>
      <c r="G32" s="52">
        <f>(F32/C32)*100</f>
        <v>18.636363636363637</v>
      </c>
      <c r="H32" s="48">
        <f>SUM(H28:H31)</f>
        <v>108</v>
      </c>
      <c r="I32" s="52">
        <f>(H32/C32)*100</f>
        <v>49.09090909090909</v>
      </c>
      <c r="J32" s="48"/>
      <c r="K32" s="49"/>
      <c r="L32" s="44"/>
      <c r="M32" s="50"/>
      <c r="N32" s="44"/>
      <c r="O32" s="49"/>
      <c r="P32" s="30" t="e">
        <f>SUM(P28:P29)</f>
        <v>#REF!</v>
      </c>
      <c r="Q32" s="31" t="e">
        <f>E32+G32+I32+#REF!+K32+M32+O32+#REF!</f>
        <v>#REF!</v>
      </c>
      <c r="V32" s="32"/>
      <c r="AL32" s="33"/>
      <c r="AM32" s="33"/>
      <c r="AN32" s="33"/>
      <c r="AO32" s="33"/>
      <c r="AP32" s="33"/>
      <c r="AQ32" s="33"/>
      <c r="AR32" s="33"/>
      <c r="AS32" s="33"/>
    </row>
    <row r="33" spans="1:45" s="5" customFormat="1" ht="30" customHeight="1">
      <c r="A33" s="16" t="s">
        <v>9</v>
      </c>
      <c r="B33" s="56" t="s">
        <v>36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Q33" s="15"/>
      <c r="V33" s="6"/>
      <c r="AL33" s="7"/>
      <c r="AM33" s="7"/>
      <c r="AN33" s="7"/>
      <c r="AO33" s="7"/>
      <c r="AP33" s="7"/>
      <c r="AQ33" s="7"/>
      <c r="AR33" s="7"/>
      <c r="AS33" s="7"/>
    </row>
    <row r="34" spans="1:45" s="5" customFormat="1" ht="30" customHeight="1">
      <c r="A34" s="18">
        <v>1</v>
      </c>
      <c r="B34" s="27" t="s">
        <v>60</v>
      </c>
      <c r="C34" s="18">
        <v>70</v>
      </c>
      <c r="D34" s="21">
        <v>14</v>
      </c>
      <c r="E34" s="42">
        <f>(D34/C34)*100</f>
        <v>20</v>
      </c>
      <c r="F34" s="21">
        <v>8</v>
      </c>
      <c r="G34" s="34">
        <f>(F34/C34)*100</f>
        <v>11.428571428571429</v>
      </c>
      <c r="H34" s="21">
        <v>48</v>
      </c>
      <c r="I34" s="34">
        <f>(H34/C34)*100</f>
        <v>68.57142857142857</v>
      </c>
      <c r="J34" s="21"/>
      <c r="K34" s="20"/>
      <c r="L34" s="18"/>
      <c r="M34" s="20"/>
      <c r="N34" s="18"/>
      <c r="O34" s="20"/>
      <c r="P34" s="5" t="e">
        <f>D34+F34+H34+#REF!+J34+L34+N34+#REF!</f>
        <v>#REF!</v>
      </c>
      <c r="Q34" s="15" t="e">
        <f>E34+G34+I34+#REF!+K34+M34+O34+#REF!</f>
        <v>#REF!</v>
      </c>
      <c r="V34" s="6"/>
      <c r="AL34" s="7"/>
      <c r="AM34" s="7"/>
      <c r="AN34" s="7"/>
      <c r="AO34" s="7"/>
      <c r="AP34" s="7"/>
      <c r="AQ34" s="7"/>
      <c r="AR34" s="7"/>
      <c r="AS34" s="7"/>
    </row>
    <row r="35" spans="1:45" s="5" customFormat="1" ht="30" customHeight="1">
      <c r="A35" s="18">
        <v>2</v>
      </c>
      <c r="B35" s="27" t="s">
        <v>61</v>
      </c>
      <c r="C35" s="18">
        <v>40</v>
      </c>
      <c r="D35" s="21">
        <v>1</v>
      </c>
      <c r="E35" s="42">
        <f>(D35/C35)*100</f>
        <v>2.5</v>
      </c>
      <c r="F35" s="21">
        <v>11</v>
      </c>
      <c r="G35" s="34">
        <f>(F35/C35)*100</f>
        <v>27.500000000000004</v>
      </c>
      <c r="H35" s="21">
        <v>28</v>
      </c>
      <c r="I35" s="34">
        <f>(H35/C35)*100</f>
        <v>70</v>
      </c>
      <c r="J35" s="21"/>
      <c r="K35" s="20"/>
      <c r="L35" s="18"/>
      <c r="M35" s="20"/>
      <c r="N35" s="18"/>
      <c r="O35" s="20"/>
      <c r="P35" s="5" t="e">
        <f>D35+F35+H35+#REF!+J35+L35+N35+#REF!</f>
        <v>#REF!</v>
      </c>
      <c r="Q35" s="15" t="e">
        <f>E35+G35+I35+#REF!+K35+M35+O35+#REF!</f>
        <v>#REF!</v>
      </c>
      <c r="V35" s="6"/>
      <c r="AL35" s="7"/>
      <c r="AM35" s="7"/>
      <c r="AN35" s="7"/>
      <c r="AO35" s="7"/>
      <c r="AP35" s="7"/>
      <c r="AQ35" s="7"/>
      <c r="AR35" s="7"/>
      <c r="AS35" s="7"/>
    </row>
    <row r="36" spans="1:45" s="5" customFormat="1" ht="30" customHeight="1">
      <c r="A36" s="18">
        <v>3</v>
      </c>
      <c r="B36" s="27" t="s">
        <v>62</v>
      </c>
      <c r="C36" s="18">
        <v>40</v>
      </c>
      <c r="D36" s="21">
        <v>5</v>
      </c>
      <c r="E36" s="42">
        <f>(D36/C36)*100</f>
        <v>12.5</v>
      </c>
      <c r="F36" s="21">
        <v>5</v>
      </c>
      <c r="G36" s="34">
        <f>(F36/C36)*100</f>
        <v>12.5</v>
      </c>
      <c r="H36" s="21">
        <v>30</v>
      </c>
      <c r="I36" s="34">
        <f>(H36/C36)*100</f>
        <v>75</v>
      </c>
      <c r="J36" s="21"/>
      <c r="K36" s="20"/>
      <c r="L36" s="18"/>
      <c r="M36" s="20"/>
      <c r="N36" s="18"/>
      <c r="O36" s="20"/>
      <c r="Q36" s="15"/>
      <c r="V36" s="6"/>
      <c r="AL36" s="7"/>
      <c r="AM36" s="7"/>
      <c r="AN36" s="7"/>
      <c r="AO36" s="7"/>
      <c r="AP36" s="7"/>
      <c r="AQ36" s="7"/>
      <c r="AR36" s="7"/>
      <c r="AS36" s="7"/>
    </row>
    <row r="37" spans="1:45" s="30" customFormat="1" ht="30" customHeight="1">
      <c r="A37" s="44"/>
      <c r="B37" s="45" t="s">
        <v>5</v>
      </c>
      <c r="C37" s="44">
        <f>SUM(C34:C36)</f>
        <v>150</v>
      </c>
      <c r="D37" s="46">
        <f>SUM(D34:D36)</f>
        <v>20</v>
      </c>
      <c r="E37" s="51">
        <f>(D37/C37)*100</f>
        <v>13.333333333333334</v>
      </c>
      <c r="F37" s="48">
        <f>SUM(F34:F36)</f>
        <v>24</v>
      </c>
      <c r="G37" s="52">
        <f>(F37/C37)*100</f>
        <v>16</v>
      </c>
      <c r="H37" s="48">
        <f>SUM(H34:H36)</f>
        <v>106</v>
      </c>
      <c r="I37" s="52">
        <f>(H37/C37)*100</f>
        <v>70.66666666666667</v>
      </c>
      <c r="J37" s="48"/>
      <c r="K37" s="49"/>
      <c r="L37" s="44"/>
      <c r="M37" s="50"/>
      <c r="N37" s="44"/>
      <c r="O37" s="49"/>
      <c r="P37" s="30" t="e">
        <f>SUM(P34:P35)</f>
        <v>#REF!</v>
      </c>
      <c r="Q37" s="31" t="e">
        <f>E37+G37+I37+#REF!+K37+M37+O37+#REF!</f>
        <v>#REF!</v>
      </c>
      <c r="V37" s="32"/>
      <c r="AL37" s="33"/>
      <c r="AM37" s="33"/>
      <c r="AN37" s="33"/>
      <c r="AO37" s="33"/>
      <c r="AP37" s="33"/>
      <c r="AQ37" s="33"/>
      <c r="AR37" s="33"/>
      <c r="AS37" s="33"/>
    </row>
    <row r="38" spans="1:46" s="5" customFormat="1" ht="30" customHeight="1">
      <c r="A38" s="16" t="s">
        <v>14</v>
      </c>
      <c r="B38" s="56" t="s">
        <v>40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S38" s="5" t="e">
        <f>SUM(#REF!)</f>
        <v>#REF!</v>
      </c>
      <c r="T38" s="5" t="e">
        <f>SUM(#REF!)</f>
        <v>#REF!</v>
      </c>
      <c r="U38" s="5" t="e">
        <f>SUM(#REF!)</f>
        <v>#REF!</v>
      </c>
      <c r="V38" s="6" t="e">
        <f>SUM(#REF!)</f>
        <v>#REF!</v>
      </c>
      <c r="W38" s="5" t="e">
        <f>SUM(#REF!)</f>
        <v>#REF!</v>
      </c>
      <c r="X38" s="5" t="e">
        <f>SUM(#REF!)</f>
        <v>#REF!</v>
      </c>
      <c r="Y38" s="5" t="e">
        <f>SUM(#REF!)</f>
        <v>#REF!</v>
      </c>
      <c r="Z38" s="5" t="e">
        <f>SUM(#REF!)</f>
        <v>#REF!</v>
      </c>
      <c r="AA38" s="5" t="e">
        <f>SUM(#REF!)</f>
        <v>#REF!</v>
      </c>
      <c r="AK38" s="5" t="e">
        <f>#REF!</f>
        <v>#REF!</v>
      </c>
      <c r="AL38" s="7" t="e">
        <f>#REF!</f>
        <v>#REF!</v>
      </c>
      <c r="AM38" s="7" t="e">
        <f>#REF!</f>
        <v>#REF!</v>
      </c>
      <c r="AN38" s="7" t="e">
        <f>#REF!</f>
        <v>#REF!</v>
      </c>
      <c r="AO38" s="7" t="e">
        <f>#REF!</f>
        <v>#REF!</v>
      </c>
      <c r="AP38" s="7" t="e">
        <f>#REF!</f>
        <v>#REF!</v>
      </c>
      <c r="AQ38" s="7" t="e">
        <f>#REF!</f>
        <v>#REF!</v>
      </c>
      <c r="AR38" s="7" t="e">
        <f>#REF!</f>
        <v>#REF!</v>
      </c>
      <c r="AS38" s="7" t="e">
        <f>#REF!</f>
        <v>#REF!</v>
      </c>
      <c r="AT38" s="5" t="e">
        <f>#REF!</f>
        <v>#REF!</v>
      </c>
    </row>
    <row r="39" spans="1:46" s="5" customFormat="1" ht="30" customHeight="1">
      <c r="A39" s="18">
        <v>1</v>
      </c>
      <c r="B39" s="19" t="s">
        <v>66</v>
      </c>
      <c r="C39" s="18"/>
      <c r="D39" s="21"/>
      <c r="E39" s="43"/>
      <c r="F39" s="21"/>
      <c r="G39" s="20"/>
      <c r="H39" s="21"/>
      <c r="I39" s="20"/>
      <c r="J39" s="21"/>
      <c r="K39" s="20"/>
      <c r="L39" s="18"/>
      <c r="M39" s="20"/>
      <c r="N39" s="18"/>
      <c r="O39" s="20"/>
      <c r="P39" s="5" t="e">
        <f>D39+F39+H39+#REF!+J39+L39+N39+#REF!</f>
        <v>#REF!</v>
      </c>
      <c r="Q39" s="15" t="e">
        <f>E39+G39+I39+#REF!+K39+M39+O39+#REF!</f>
        <v>#REF!</v>
      </c>
      <c r="T39" s="5" t="s">
        <v>17</v>
      </c>
      <c r="V39" s="6"/>
      <c r="AK39" s="5" t="e">
        <f>#REF!</f>
        <v>#REF!</v>
      </c>
      <c r="AL39" s="7" t="e">
        <f>#REF!</f>
        <v>#REF!</v>
      </c>
      <c r="AM39" s="7" t="e">
        <f>#REF!</f>
        <v>#REF!</v>
      </c>
      <c r="AN39" s="7" t="e">
        <f>#REF!</f>
        <v>#REF!</v>
      </c>
      <c r="AO39" s="7" t="e">
        <f>#REF!</f>
        <v>#REF!</v>
      </c>
      <c r="AP39" s="7" t="e">
        <f>#REF!</f>
        <v>#REF!</v>
      </c>
      <c r="AQ39" s="7" t="e">
        <f>#REF!</f>
        <v>#REF!</v>
      </c>
      <c r="AR39" s="7" t="e">
        <f>#REF!</f>
        <v>#REF!</v>
      </c>
      <c r="AS39" s="7" t="e">
        <f>#REF!</f>
        <v>#REF!</v>
      </c>
      <c r="AT39" s="5">
        <v>136</v>
      </c>
    </row>
    <row r="40" spans="1:45" s="30" customFormat="1" ht="30" customHeight="1">
      <c r="A40" s="44"/>
      <c r="B40" s="54" t="s">
        <v>5</v>
      </c>
      <c r="C40" s="44">
        <f>SUM(C39:C39)</f>
        <v>0</v>
      </c>
      <c r="D40" s="46">
        <f>SUM(D39)</f>
        <v>0</v>
      </c>
      <c r="E40" s="47"/>
      <c r="F40" s="48"/>
      <c r="G40" s="49"/>
      <c r="H40" s="48"/>
      <c r="I40" s="50"/>
      <c r="J40" s="48"/>
      <c r="K40" s="49"/>
      <c r="L40" s="44"/>
      <c r="M40" s="50"/>
      <c r="N40" s="44"/>
      <c r="O40" s="49"/>
      <c r="P40" s="30" t="e">
        <f>(P39+#REF!+#REF!+#REF!)</f>
        <v>#REF!</v>
      </c>
      <c r="Q40" s="31" t="e">
        <f>E40+G40+I40+#REF!+K40+M40+O40+#REF!</f>
        <v>#REF!</v>
      </c>
      <c r="V40" s="32"/>
      <c r="AL40" s="33"/>
      <c r="AM40" s="33"/>
      <c r="AN40" s="33"/>
      <c r="AO40" s="33"/>
      <c r="AP40" s="33"/>
      <c r="AQ40" s="33"/>
      <c r="AR40" s="33"/>
      <c r="AS40" s="33"/>
    </row>
    <row r="41" spans="1:46" s="5" customFormat="1" ht="30" customHeight="1">
      <c r="A41" s="17" t="s">
        <v>10</v>
      </c>
      <c r="B41" s="56" t="s">
        <v>37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V41" s="6"/>
      <c r="AK41" s="5" t="e">
        <f>#REF!+#REF!</f>
        <v>#REF!</v>
      </c>
      <c r="AL41" s="7" t="e">
        <f>#REF!+#REF!</f>
        <v>#REF!</v>
      </c>
      <c r="AM41" s="7" t="e">
        <f>#REF!+#REF!</f>
        <v>#REF!</v>
      </c>
      <c r="AN41" s="7" t="e">
        <f>#REF!+#REF!</f>
        <v>#REF!</v>
      </c>
      <c r="AO41" s="7" t="e">
        <f>#REF!+#REF!</f>
        <v>#REF!</v>
      </c>
      <c r="AP41" s="7" t="e">
        <f>#REF!+#REF!</f>
        <v>#REF!</v>
      </c>
      <c r="AQ41" s="7" t="e">
        <f>#REF!+#REF!</f>
        <v>#REF!</v>
      </c>
      <c r="AR41" s="7" t="e">
        <f>#REF!+#REF!</f>
        <v>#REF!</v>
      </c>
      <c r="AS41" s="7" t="e">
        <f>#REF!+#REF!</f>
        <v>#REF!</v>
      </c>
      <c r="AT41" s="5" t="e">
        <f>#REF!+#REF!</f>
        <v>#REF!</v>
      </c>
    </row>
    <row r="42" spans="1:46" s="5" customFormat="1" ht="30" customHeight="1">
      <c r="A42" s="21">
        <v>1</v>
      </c>
      <c r="B42" s="19" t="s">
        <v>63</v>
      </c>
      <c r="C42" s="18">
        <v>43</v>
      </c>
      <c r="D42" s="21">
        <v>1</v>
      </c>
      <c r="E42" s="42">
        <f>(D42/C42)*100</f>
        <v>2.3255813953488373</v>
      </c>
      <c r="F42" s="21">
        <v>1</v>
      </c>
      <c r="G42" s="34">
        <f>(F42/C42)*100</f>
        <v>2.3255813953488373</v>
      </c>
      <c r="H42" s="21">
        <v>41</v>
      </c>
      <c r="I42" s="34">
        <f>(H42/C42)*100</f>
        <v>95.34883720930233</v>
      </c>
      <c r="J42" s="21"/>
      <c r="K42" s="20"/>
      <c r="L42" s="18"/>
      <c r="M42" s="20"/>
      <c r="N42" s="18"/>
      <c r="O42" s="20"/>
      <c r="P42" s="5" t="e">
        <f>D42+F42+H42+#REF!+J42+L42+N42+#REF!</f>
        <v>#REF!</v>
      </c>
      <c r="Q42" s="15" t="e">
        <f>E42+G42+I42+#REF!+K42+M42+O42+#REF!</f>
        <v>#REF!</v>
      </c>
      <c r="S42" s="5">
        <f>(C42+C45+C48)</f>
        <v>168</v>
      </c>
      <c r="T42" s="5">
        <f>(D42+D45+D48)</f>
        <v>17</v>
      </c>
      <c r="V42" s="5">
        <f>(F42+F45+F48)</f>
        <v>7</v>
      </c>
      <c r="X42" s="5">
        <f>(H42+H45+H48)</f>
        <v>144</v>
      </c>
      <c r="Z42" s="5" t="e">
        <f>(#REF!+#REF!+#REF!)</f>
        <v>#REF!</v>
      </c>
      <c r="AB42" s="5">
        <f>(J42+J45+J48)</f>
        <v>0</v>
      </c>
      <c r="AD42" s="5">
        <f>(L42+L45+L48)</f>
        <v>0</v>
      </c>
      <c r="AF42" s="5">
        <f>(N42+N45+N48)</f>
        <v>0</v>
      </c>
      <c r="AH42" s="5" t="e">
        <f>(#REF!+#REF!+#REF!)</f>
        <v>#REF!</v>
      </c>
      <c r="AK42" s="5" t="e">
        <f>#REF!+#REF!+#REF!</f>
        <v>#REF!</v>
      </c>
      <c r="AL42" s="7" t="e">
        <f>#REF!+#REF!+#REF!</f>
        <v>#REF!</v>
      </c>
      <c r="AM42" s="7" t="e">
        <f>#REF!+#REF!+#REF!</f>
        <v>#REF!</v>
      </c>
      <c r="AN42" s="7" t="e">
        <f>#REF!+#REF!+#REF!</f>
        <v>#REF!</v>
      </c>
      <c r="AO42" s="7" t="e">
        <f>#REF!+#REF!+#REF!</f>
        <v>#REF!</v>
      </c>
      <c r="AP42" s="7" t="e">
        <f>#REF!+#REF!+#REF!</f>
        <v>#REF!</v>
      </c>
      <c r="AQ42" s="7" t="e">
        <f>#REF!+#REF!+#REF!</f>
        <v>#REF!</v>
      </c>
      <c r="AR42" s="7" t="e">
        <f>#REF!+#REF!+#REF!</f>
        <v>#REF!</v>
      </c>
      <c r="AS42" s="7" t="e">
        <f>#REF!+#REF!+#REF!</f>
        <v>#REF!</v>
      </c>
      <c r="AT42" s="5" t="e">
        <f>#REF!+#REF!+#REF!</f>
        <v>#REF!</v>
      </c>
    </row>
    <row r="43" spans="1:45" s="30" customFormat="1" ht="30" customHeight="1">
      <c r="A43" s="44"/>
      <c r="B43" s="45" t="s">
        <v>5</v>
      </c>
      <c r="C43" s="44">
        <f>SUM(C42)</f>
        <v>43</v>
      </c>
      <c r="D43" s="46">
        <f>SUM(D42)</f>
        <v>1</v>
      </c>
      <c r="E43" s="51">
        <f>(D43/C43)*100</f>
        <v>2.3255813953488373</v>
      </c>
      <c r="F43" s="48">
        <f>SUM(F42)</f>
        <v>1</v>
      </c>
      <c r="G43" s="52">
        <f>(F43/C43)*100</f>
        <v>2.3255813953488373</v>
      </c>
      <c r="H43" s="48">
        <f>SUM(H42)</f>
        <v>41</v>
      </c>
      <c r="I43" s="52">
        <f>(H43/C43)*100</f>
        <v>95.34883720930233</v>
      </c>
      <c r="J43" s="48"/>
      <c r="K43" s="49"/>
      <c r="L43" s="44"/>
      <c r="M43" s="50"/>
      <c r="N43" s="44"/>
      <c r="O43" s="49"/>
      <c r="P43" s="30" t="e">
        <f>SUM(P42:P42)</f>
        <v>#REF!</v>
      </c>
      <c r="Q43" s="31" t="e">
        <f>E43+G43+I43+#REF!+K43+M43+O43+#REF!</f>
        <v>#REF!</v>
      </c>
      <c r="R43" s="30" t="s">
        <v>15</v>
      </c>
      <c r="S43" s="30">
        <f>SUM(S42:S42)</f>
        <v>168</v>
      </c>
      <c r="T43" s="30">
        <f>SUM(T42:T42)</f>
        <v>17</v>
      </c>
      <c r="V43" s="30">
        <f>SUM(V42:V42)</f>
        <v>7</v>
      </c>
      <c r="X43" s="30">
        <f>SUM(X42:X42)</f>
        <v>144</v>
      </c>
      <c r="Z43" s="30" t="e">
        <f>SUM(Z42:Z42)</f>
        <v>#REF!</v>
      </c>
      <c r="AB43" s="30">
        <f>SUM(AB42:AB42)</f>
        <v>0</v>
      </c>
      <c r="AD43" s="30">
        <f>SUM(AD42:AD42)</f>
        <v>0</v>
      </c>
      <c r="AF43" s="30">
        <f>SUM(AF42:AF42)</f>
        <v>0</v>
      </c>
      <c r="AH43" s="30" t="e">
        <f>SUM(AH42:AH42)</f>
        <v>#REF!</v>
      </c>
      <c r="AL43" s="33"/>
      <c r="AM43" s="33"/>
      <c r="AN43" s="33"/>
      <c r="AO43" s="33"/>
      <c r="AP43" s="33"/>
      <c r="AQ43" s="33"/>
      <c r="AR43" s="33"/>
      <c r="AS43" s="33"/>
    </row>
    <row r="44" spans="1:45" s="5" customFormat="1" ht="30" customHeight="1">
      <c r="A44" s="17" t="s">
        <v>11</v>
      </c>
      <c r="B44" s="56" t="s">
        <v>38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T44" s="5" t="s">
        <v>16</v>
      </c>
      <c r="V44" s="6"/>
      <c r="AL44" s="7"/>
      <c r="AM44" s="7"/>
      <c r="AN44" s="7"/>
      <c r="AO44" s="7"/>
      <c r="AP44" s="7"/>
      <c r="AQ44" s="7"/>
      <c r="AR44" s="7"/>
      <c r="AS44" s="7"/>
    </row>
    <row r="45" spans="1:45" s="5" customFormat="1" ht="30" customHeight="1">
      <c r="A45" s="21">
        <v>1</v>
      </c>
      <c r="B45" s="19" t="s">
        <v>64</v>
      </c>
      <c r="C45" s="18">
        <v>75</v>
      </c>
      <c r="D45" s="21">
        <v>10</v>
      </c>
      <c r="E45" s="42">
        <f>(D45/C45)*100</f>
        <v>13.333333333333334</v>
      </c>
      <c r="F45" s="21">
        <v>1</v>
      </c>
      <c r="G45" s="34">
        <f>(F45/C45)*100</f>
        <v>1.3333333333333335</v>
      </c>
      <c r="H45" s="21">
        <v>64</v>
      </c>
      <c r="I45" s="34">
        <f>(H45/C45)*100</f>
        <v>85.33333333333334</v>
      </c>
      <c r="J45" s="21"/>
      <c r="K45" s="20"/>
      <c r="L45" s="18"/>
      <c r="M45" s="20"/>
      <c r="N45" s="18"/>
      <c r="O45" s="20"/>
      <c r="P45" s="5" t="e">
        <f>D45+F45+H45+#REF!+J45+L45+N45+#REF!</f>
        <v>#REF!</v>
      </c>
      <c r="Q45" s="15" t="e">
        <f>E45+G45+I45+#REF!+K45+M45+O45+#REF!</f>
        <v>#REF!</v>
      </c>
      <c r="V45" s="6"/>
      <c r="AL45" s="7"/>
      <c r="AM45" s="7"/>
      <c r="AN45" s="7"/>
      <c r="AO45" s="7"/>
      <c r="AP45" s="7"/>
      <c r="AQ45" s="7"/>
      <c r="AR45" s="7"/>
      <c r="AS45" s="7"/>
    </row>
    <row r="46" spans="1:45" s="30" customFormat="1" ht="30" customHeight="1">
      <c r="A46" s="44"/>
      <c r="B46" s="45" t="s">
        <v>5</v>
      </c>
      <c r="C46" s="44">
        <f>SUM(C45)</f>
        <v>75</v>
      </c>
      <c r="D46" s="46">
        <f>SUM(D45)</f>
        <v>10</v>
      </c>
      <c r="E46" s="51">
        <f>(D46/C46)*100</f>
        <v>13.333333333333334</v>
      </c>
      <c r="F46" s="48">
        <f>SUM(F45)</f>
        <v>1</v>
      </c>
      <c r="G46" s="52">
        <f>(F46/C46)*100</f>
        <v>1.3333333333333335</v>
      </c>
      <c r="H46" s="48">
        <f>SUM(H45)</f>
        <v>64</v>
      </c>
      <c r="I46" s="52">
        <f>(H46/C46)*100</f>
        <v>85.33333333333334</v>
      </c>
      <c r="J46" s="48"/>
      <c r="K46" s="49"/>
      <c r="L46" s="44"/>
      <c r="M46" s="50"/>
      <c r="N46" s="44"/>
      <c r="O46" s="49"/>
      <c r="P46" s="30" t="e">
        <f>SUM(P45:P45)</f>
        <v>#REF!</v>
      </c>
      <c r="Q46" s="31" t="e">
        <f>SUM(E46+G46+I46+#REF!+K46+M46+O46+#REF!)</f>
        <v>#REF!</v>
      </c>
      <c r="V46" s="32"/>
      <c r="AL46" s="33"/>
      <c r="AM46" s="33"/>
      <c r="AN46" s="33"/>
      <c r="AO46" s="33"/>
      <c r="AP46" s="33"/>
      <c r="AQ46" s="33"/>
      <c r="AR46" s="33"/>
      <c r="AS46" s="33"/>
    </row>
    <row r="47" spans="1:45" s="5" customFormat="1" ht="30" customHeight="1">
      <c r="A47" s="17" t="s">
        <v>12</v>
      </c>
      <c r="B47" s="56" t="s">
        <v>39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V47" s="6"/>
      <c r="AL47" s="7"/>
      <c r="AM47" s="7"/>
      <c r="AN47" s="7"/>
      <c r="AO47" s="7"/>
      <c r="AP47" s="7"/>
      <c r="AQ47" s="7"/>
      <c r="AR47" s="7"/>
      <c r="AS47" s="7"/>
    </row>
    <row r="48" spans="1:45" s="5" customFormat="1" ht="30" customHeight="1">
      <c r="A48" s="21">
        <v>1</v>
      </c>
      <c r="B48" s="19" t="s">
        <v>65</v>
      </c>
      <c r="C48" s="18">
        <v>50</v>
      </c>
      <c r="D48" s="21">
        <v>6</v>
      </c>
      <c r="E48" s="42">
        <f>(D48/C48)*100</f>
        <v>12</v>
      </c>
      <c r="F48" s="21">
        <v>5</v>
      </c>
      <c r="G48" s="34">
        <f>(F48/C48)*100</f>
        <v>10</v>
      </c>
      <c r="H48" s="21">
        <v>39</v>
      </c>
      <c r="I48" s="34">
        <f>(H48/C48)*100</f>
        <v>78</v>
      </c>
      <c r="J48" s="21"/>
      <c r="K48" s="20"/>
      <c r="L48" s="18"/>
      <c r="M48" s="20"/>
      <c r="N48" s="18"/>
      <c r="O48" s="20"/>
      <c r="P48" s="5" t="e">
        <f>D48+F48+H48+#REF!+J48+L48+N48+#REF!</f>
        <v>#REF!</v>
      </c>
      <c r="Q48" s="15" t="e">
        <f>E48+G48+I48+#REF!+K48+M48+O48+#REF!</f>
        <v>#REF!</v>
      </c>
      <c r="V48" s="6"/>
      <c r="AL48" s="7"/>
      <c r="AM48" s="7"/>
      <c r="AN48" s="7"/>
      <c r="AO48" s="7"/>
      <c r="AP48" s="7"/>
      <c r="AQ48" s="7"/>
      <c r="AR48" s="7"/>
      <c r="AS48" s="7"/>
    </row>
    <row r="49" spans="1:45" s="30" customFormat="1" ht="30" customHeight="1">
      <c r="A49" s="44"/>
      <c r="B49" s="45" t="s">
        <v>5</v>
      </c>
      <c r="C49" s="44">
        <f>SUM(C48)</f>
        <v>50</v>
      </c>
      <c r="D49" s="46">
        <f>SUM(D48)</f>
        <v>6</v>
      </c>
      <c r="E49" s="51">
        <f>(D49/C49)*100</f>
        <v>12</v>
      </c>
      <c r="F49" s="48">
        <f>SUM(F48)</f>
        <v>5</v>
      </c>
      <c r="G49" s="52">
        <f>(F49/C49)*100</f>
        <v>10</v>
      </c>
      <c r="H49" s="48">
        <f>SUM(H48)</f>
        <v>39</v>
      </c>
      <c r="I49" s="52">
        <f>(H49/C49)*100</f>
        <v>78</v>
      </c>
      <c r="J49" s="48"/>
      <c r="K49" s="49"/>
      <c r="L49" s="44"/>
      <c r="M49" s="50"/>
      <c r="N49" s="44"/>
      <c r="O49" s="49"/>
      <c r="P49" s="30" t="e">
        <f>D49+F49+H49+#REF!+J49+L49+N49+#REF!</f>
        <v>#REF!</v>
      </c>
      <c r="Q49" s="31" t="e">
        <f>E49+G49+I49+#REF!+K49+M49+O49+#REF!</f>
        <v>#REF!</v>
      </c>
      <c r="V49" s="32"/>
      <c r="AL49" s="33"/>
      <c r="AM49" s="33"/>
      <c r="AN49" s="33"/>
      <c r="AO49" s="33"/>
      <c r="AP49" s="33"/>
      <c r="AQ49" s="33"/>
      <c r="AR49" s="33"/>
      <c r="AS49" s="33"/>
    </row>
    <row r="50" spans="1:45" s="30" customFormat="1" ht="30" customHeight="1">
      <c r="A50" s="44"/>
      <c r="B50" s="45" t="s">
        <v>20</v>
      </c>
      <c r="C50" s="44">
        <f>C19+C26+C32+C37+C40+C43+C46+C49</f>
        <v>1171</v>
      </c>
      <c r="D50" s="46">
        <f>D49+D46+D43+D40+D37+D32+D26+D19</f>
        <v>222</v>
      </c>
      <c r="E50" s="51">
        <f>(D50/C50)*100</f>
        <v>18.958155422715627</v>
      </c>
      <c r="F50" s="46">
        <f>F49+F46+F43+F40+F37+F32+F26+F19</f>
        <v>141</v>
      </c>
      <c r="G50" s="52">
        <f>(F50/C50)*100</f>
        <v>12.040990606319385</v>
      </c>
      <c r="H50" s="46">
        <f>H49+H46+H43+H40+H37+H32+H26+H19</f>
        <v>808</v>
      </c>
      <c r="I50" s="52">
        <f>(H50/C50)*100</f>
        <v>69.000853970965</v>
      </c>
      <c r="J50" s="53"/>
      <c r="K50" s="52"/>
      <c r="L50" s="53"/>
      <c r="M50" s="52"/>
      <c r="N50" s="53"/>
      <c r="O50" s="52"/>
      <c r="P50" s="55" t="e">
        <f>(#REF!+#REF!+#REF!+P49+P46+P43+P40+#REF!+P37+P32+P26+P19)</f>
        <v>#REF!</v>
      </c>
      <c r="Q50" s="31" t="e">
        <f>SUM(E50+G50+I50+#REF!+K50+M50+O50+#REF!)</f>
        <v>#REF!</v>
      </c>
      <c r="S50" s="30" t="e">
        <f>SUM(#REF!+#REF!+S43+S38+S19)</f>
        <v>#REF!</v>
      </c>
      <c r="T50" s="30" t="e">
        <f>SUM(#REF!+#REF!+T43+T38+T19)</f>
        <v>#REF!</v>
      </c>
      <c r="U50" s="30" t="e">
        <f>SUM(#REF!+#REF!+U43+U38+U19)</f>
        <v>#REF!</v>
      </c>
      <c r="V50" s="30" t="e">
        <f>SUM(#REF!+#REF!+V43+V38+V19)</f>
        <v>#REF!</v>
      </c>
      <c r="W50" s="30" t="e">
        <f>SUM(#REF!+#REF!+W43+W38+W19)</f>
        <v>#REF!</v>
      </c>
      <c r="X50" s="30" t="e">
        <f>SUM(#REF!+#REF!+X43+X38+X19)</f>
        <v>#REF!</v>
      </c>
      <c r="Y50" s="30" t="e">
        <f>SUM(#REF!+#REF!+Y43+Y38+Y19)</f>
        <v>#REF!</v>
      </c>
      <c r="Z50" s="30" t="e">
        <f>SUM(#REF!+#REF!+Z43+Z38+Z19)</f>
        <v>#REF!</v>
      </c>
      <c r="AA50" s="30" t="e">
        <f>SUM(#REF!+#REF!+AA43+AA38+AA19)</f>
        <v>#REF!</v>
      </c>
      <c r="AL50" s="33"/>
      <c r="AM50" s="33"/>
      <c r="AN50" s="33"/>
      <c r="AO50" s="33"/>
      <c r="AP50" s="33"/>
      <c r="AQ50" s="33"/>
      <c r="AR50" s="33"/>
      <c r="AS50" s="33"/>
    </row>
    <row r="51" spans="1:45" s="5" customFormat="1" ht="24.75" customHeight="1">
      <c r="A51" s="22"/>
      <c r="B51" s="23"/>
      <c r="C51" s="23"/>
      <c r="D51" s="39"/>
      <c r="E51" s="39"/>
      <c r="F51" s="39"/>
      <c r="G51" s="23"/>
      <c r="H51" s="39"/>
      <c r="I51" s="23"/>
      <c r="J51" s="60" t="s">
        <v>41</v>
      </c>
      <c r="K51" s="60"/>
      <c r="L51" s="60"/>
      <c r="M51" s="60"/>
      <c r="N51" s="60"/>
      <c r="O51" s="60"/>
      <c r="V51" s="6"/>
      <c r="AL51" s="7"/>
      <c r="AM51" s="7"/>
      <c r="AN51" s="7"/>
      <c r="AO51" s="7"/>
      <c r="AP51" s="7"/>
      <c r="AQ51" s="7"/>
      <c r="AR51" s="7"/>
      <c r="AS51" s="7"/>
    </row>
    <row r="52" spans="1:45" s="5" customFormat="1" ht="24.75" customHeight="1">
      <c r="A52" s="61" t="s">
        <v>22</v>
      </c>
      <c r="B52" s="61"/>
      <c r="C52" s="61"/>
      <c r="D52" s="61"/>
      <c r="E52" s="39"/>
      <c r="F52" s="39"/>
      <c r="G52" s="23"/>
      <c r="H52" s="39"/>
      <c r="I52" s="23"/>
      <c r="J52" s="61" t="s">
        <v>13</v>
      </c>
      <c r="K52" s="61"/>
      <c r="L52" s="61"/>
      <c r="M52" s="61"/>
      <c r="N52" s="61"/>
      <c r="O52" s="61"/>
      <c r="V52" s="6"/>
      <c r="AL52" s="7"/>
      <c r="AM52" s="7"/>
      <c r="AN52" s="7"/>
      <c r="AO52" s="7"/>
      <c r="AP52" s="7"/>
      <c r="AQ52" s="7"/>
      <c r="AR52" s="7"/>
      <c r="AS52" s="7"/>
    </row>
  </sheetData>
  <sheetProtection/>
  <mergeCells count="19">
    <mergeCell ref="A5:O5"/>
    <mergeCell ref="B38:O38"/>
    <mergeCell ref="B41:O41"/>
    <mergeCell ref="A6:O6"/>
    <mergeCell ref="A7:O7"/>
    <mergeCell ref="B10:O10"/>
    <mergeCell ref="B20:O20"/>
    <mergeCell ref="B27:O27"/>
    <mergeCell ref="B33:O33"/>
    <mergeCell ref="B44:O44"/>
    <mergeCell ref="B47:O47"/>
    <mergeCell ref="A2:D2"/>
    <mergeCell ref="I1:O1"/>
    <mergeCell ref="J51:O51"/>
    <mergeCell ref="J52:O52"/>
    <mergeCell ref="A52:D52"/>
    <mergeCell ref="I2:O2"/>
    <mergeCell ref="A3:D3"/>
    <mergeCell ref="A1:D1"/>
  </mergeCells>
  <printOptions/>
  <pageMargins left="0.52" right="0.1968503937007874" top="0.37" bottom="0.3" header="0.39" footer="0.29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5"/>
  <cols>
    <col min="2" max="2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company</dc:creator>
  <cp:keywords/>
  <dc:description/>
  <cp:lastModifiedBy>Windows User</cp:lastModifiedBy>
  <cp:lastPrinted>2020-09-24T09:34:23Z</cp:lastPrinted>
  <dcterms:created xsi:type="dcterms:W3CDTF">2013-11-11T03:17:59Z</dcterms:created>
  <dcterms:modified xsi:type="dcterms:W3CDTF">2020-09-24T09:34:24Z</dcterms:modified>
  <cp:category/>
  <cp:version/>
  <cp:contentType/>
  <cp:contentStatus/>
</cp:coreProperties>
</file>